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Archer\Marketing\"/>
    </mc:Choice>
  </mc:AlternateContent>
  <xr:revisionPtr revIDLastSave="0" documentId="13_ncr:1_{407D7D47-BBD3-4A2F-9145-6749DBBEABDC}" xr6:coauthVersionLast="47" xr6:coauthVersionMax="47" xr10:uidLastSave="{00000000-0000-0000-0000-000000000000}"/>
  <bookViews>
    <workbookView xWindow="-120" yWindow="-120" windowWidth="29040" windowHeight="15720" xr2:uid="{6A93EF43-38B9-4CD6-89C8-BA4047AA3E39}"/>
  </bookViews>
  <sheets>
    <sheet name="Example" sheetId="1" r:id="rId1"/>
  </sheets>
  <definedNames>
    <definedName name="_xlnm.Print_Area" localSheetId="0">Example!$B$4:$W$62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C14" i="1"/>
  <c r="B14" i="1" s="1"/>
  <c r="V16" i="1"/>
  <c r="C15" i="1" l="1"/>
  <c r="B15" i="1" s="1"/>
  <c r="C16" i="1" l="1"/>
  <c r="B16" i="1" s="1"/>
  <c r="C17" i="1" l="1"/>
  <c r="B17" i="1" s="1"/>
  <c r="C18" i="1" l="1"/>
  <c r="B18" i="1" s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13" i="1"/>
  <c r="C19" i="1" l="1"/>
  <c r="B19" i="1" s="1"/>
  <c r="L30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16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15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14" i="1"/>
  <c r="C20" i="1" l="1"/>
  <c r="B20" i="1" s="1"/>
  <c r="N30" i="1"/>
  <c r="R16" i="1"/>
  <c r="L31" i="1"/>
  <c r="N31" i="1" s="1"/>
  <c r="C21" i="1" l="1"/>
  <c r="B21" i="1" s="1"/>
  <c r="L32" i="1"/>
  <c r="N32" i="1" s="1"/>
  <c r="C22" i="1" l="1"/>
  <c r="B22" i="1" s="1"/>
  <c r="L33" i="1"/>
  <c r="N33" i="1" s="1"/>
  <c r="L34" i="1" l="1"/>
  <c r="N34" i="1" s="1"/>
  <c r="C23" i="1"/>
  <c r="B23" i="1" s="1"/>
  <c r="L35" i="1" l="1"/>
  <c r="N35" i="1" s="1"/>
  <c r="C24" i="1"/>
  <c r="B24" i="1" s="1"/>
  <c r="L36" i="1" l="1"/>
  <c r="N36" i="1" s="1"/>
  <c r="C25" i="1"/>
  <c r="B25" i="1" s="1"/>
  <c r="L37" i="1" l="1"/>
  <c r="N37" i="1" s="1"/>
  <c r="C26" i="1"/>
  <c r="B26" i="1" s="1"/>
  <c r="L38" i="1"/>
  <c r="N38" i="1" s="1"/>
  <c r="C27" i="1" l="1"/>
  <c r="B27" i="1" s="1"/>
  <c r="L39" i="1"/>
  <c r="N39" i="1" s="1"/>
  <c r="C28" i="1" l="1"/>
  <c r="B28" i="1" s="1"/>
  <c r="L40" i="1"/>
  <c r="N40" i="1" s="1"/>
  <c r="C29" i="1" l="1"/>
  <c r="B29" i="1" s="1"/>
  <c r="L41" i="1"/>
  <c r="N41" i="1" s="1"/>
  <c r="C30" i="1" l="1"/>
  <c r="B30" i="1" s="1"/>
  <c r="L42" i="1"/>
  <c r="N42" i="1" s="1"/>
  <c r="C31" i="1" l="1"/>
  <c r="B31" i="1" s="1"/>
  <c r="L43" i="1"/>
  <c r="N43" i="1" s="1"/>
  <c r="C32" i="1" l="1"/>
  <c r="B32" i="1" s="1"/>
  <c r="L44" i="1"/>
  <c r="N44" i="1" s="1"/>
  <c r="C33" i="1" l="1"/>
  <c r="B33" i="1" s="1"/>
  <c r="L45" i="1"/>
  <c r="N45" i="1" s="1"/>
  <c r="C34" i="1" l="1"/>
  <c r="B34" i="1" s="1"/>
  <c r="L46" i="1"/>
  <c r="N46" i="1" s="1"/>
  <c r="C35" i="1" l="1"/>
  <c r="B35" i="1" s="1"/>
  <c r="L47" i="1"/>
  <c r="N47" i="1" s="1"/>
  <c r="C36" i="1" l="1"/>
  <c r="B36" i="1" s="1"/>
  <c r="L48" i="1"/>
  <c r="N48" i="1" s="1"/>
  <c r="C37" i="1" l="1"/>
  <c r="B37" i="1" s="1"/>
  <c r="L49" i="1"/>
  <c r="N49" i="1" s="1"/>
  <c r="C38" i="1" l="1"/>
  <c r="B38" i="1" s="1"/>
  <c r="L50" i="1"/>
  <c r="N50" i="1" s="1"/>
  <c r="C39" i="1" l="1"/>
  <c r="B39" i="1" s="1"/>
  <c r="L51" i="1"/>
  <c r="N51" i="1" s="1"/>
  <c r="C40" i="1" l="1"/>
  <c r="B40" i="1" s="1"/>
  <c r="L52" i="1"/>
  <c r="N52" i="1" s="1"/>
  <c r="C41" i="1" l="1"/>
  <c r="B41" i="1" s="1"/>
  <c r="L53" i="1"/>
  <c r="N53" i="1" s="1"/>
  <c r="C42" i="1" l="1"/>
  <c r="B42" i="1" s="1"/>
  <c r="L54" i="1"/>
  <c r="N54" i="1" s="1"/>
  <c r="C43" i="1" l="1"/>
  <c r="B43" i="1" s="1"/>
  <c r="L55" i="1"/>
  <c r="N55" i="1" s="1"/>
  <c r="C44" i="1" l="1"/>
  <c r="B44" i="1" s="1"/>
  <c r="L56" i="1"/>
  <c r="N56" i="1" s="1"/>
  <c r="C45" i="1" l="1"/>
  <c r="B45" i="1" s="1"/>
  <c r="L57" i="1"/>
  <c r="N57" i="1" s="1"/>
  <c r="C46" i="1" l="1"/>
  <c r="B46" i="1" s="1"/>
  <c r="L58" i="1"/>
  <c r="N58" i="1" s="1"/>
  <c r="C47" i="1" l="1"/>
  <c r="B47" i="1" s="1"/>
  <c r="L59" i="1"/>
  <c r="N59" i="1" s="1"/>
  <c r="C48" i="1" l="1"/>
  <c r="B48" i="1" s="1"/>
  <c r="L60" i="1"/>
  <c r="N60" i="1" s="1"/>
  <c r="C49" i="1" l="1"/>
  <c r="B49" i="1" s="1"/>
  <c r="L61" i="1"/>
  <c r="N61" i="1" l="1"/>
  <c r="L62" i="1"/>
  <c r="C50" i="1"/>
  <c r="B50" i="1" s="1"/>
  <c r="N62" i="1"/>
  <c r="C51" i="1" l="1"/>
  <c r="B51" i="1" s="1"/>
  <c r="O62" i="1"/>
  <c r="O14" i="1"/>
  <c r="O28" i="1"/>
  <c r="O15" i="1"/>
  <c r="O22" i="1"/>
  <c r="O23" i="1"/>
  <c r="O21" i="1"/>
  <c r="O26" i="1"/>
  <c r="O13" i="1"/>
  <c r="O18" i="1"/>
  <c r="O19" i="1"/>
  <c r="O30" i="1"/>
  <c r="O27" i="1"/>
  <c r="O25" i="1"/>
  <c r="O20" i="1"/>
  <c r="O24" i="1"/>
  <c r="O33" i="1"/>
  <c r="O29" i="1"/>
  <c r="O32" i="1"/>
  <c r="O17" i="1"/>
  <c r="O34" i="1"/>
  <c r="O31" i="1"/>
  <c r="O16" i="1"/>
  <c r="O35" i="1"/>
  <c r="O36" i="1"/>
  <c r="O37" i="1"/>
  <c r="O38" i="1"/>
  <c r="O40" i="1"/>
  <c r="O39" i="1"/>
  <c r="O41" i="1"/>
  <c r="O43" i="1"/>
  <c r="O42" i="1"/>
  <c r="O44" i="1"/>
  <c r="O46" i="1"/>
  <c r="O45" i="1"/>
  <c r="O47" i="1"/>
  <c r="O49" i="1"/>
  <c r="O48" i="1"/>
  <c r="O50" i="1"/>
  <c r="O51" i="1"/>
  <c r="O52" i="1"/>
  <c r="O53" i="1"/>
  <c r="O55" i="1"/>
  <c r="O54" i="1"/>
  <c r="O57" i="1"/>
  <c r="O56" i="1"/>
  <c r="O59" i="1"/>
  <c r="O60" i="1"/>
  <c r="O58" i="1"/>
  <c r="O61" i="1"/>
  <c r="C52" i="1" l="1"/>
  <c r="B52" i="1" s="1"/>
  <c r="C53" i="1" l="1"/>
  <c r="B53" i="1" s="1"/>
  <c r="C54" i="1" l="1"/>
  <c r="B54" i="1" s="1"/>
  <c r="C55" i="1" l="1"/>
  <c r="B55" i="1" s="1"/>
  <c r="C56" i="1" l="1"/>
  <c r="B56" i="1" s="1"/>
  <c r="C57" i="1" l="1"/>
  <c r="B57" i="1" s="1"/>
  <c r="C58" i="1" l="1"/>
  <c r="B58" i="1" s="1"/>
  <c r="C59" i="1" l="1"/>
  <c r="B59" i="1" s="1"/>
  <c r="C60" i="1" l="1"/>
  <c r="B60" i="1" s="1"/>
  <c r="C61" i="1" l="1"/>
  <c r="B61" i="1" s="1"/>
  <c r="C62" i="1" l="1"/>
  <c r="B62" i="1" s="1"/>
</calcChain>
</file>

<file path=xl/sharedStrings.xml><?xml version="1.0" encoding="utf-8"?>
<sst xmlns="http://schemas.openxmlformats.org/spreadsheetml/2006/main" count="38" uniqueCount="33">
  <si>
    <t>2-Year Avg</t>
  </si>
  <si>
    <t>3-Year Avg</t>
  </si>
  <si>
    <t>1-Year</t>
  </si>
  <si>
    <t>Selected</t>
  </si>
  <si>
    <t>Age-to-Age Factors</t>
  </si>
  <si>
    <t>Decay Exponents</t>
  </si>
  <si>
    <t>Disclaimer: Not actuarial advice. User assumes all responsibility for accuracy.</t>
  </si>
  <si>
    <t xml:space="preserve"> </t>
  </si>
  <si>
    <t>Estimated Age-to-Age Factors</t>
  </si>
  <si>
    <t>Estimated Age-to-Ult Factors</t>
  </si>
  <si>
    <t>---&gt;</t>
  </si>
  <si>
    <t>Summary</t>
  </si>
  <si>
    <t>Tail Factor Estimation</t>
  </si>
  <si>
    <t>via Exponential Decay Model</t>
  </si>
  <si>
    <t>Method 1: Selecting Incremental Decay Exponents</t>
  </si>
  <si>
    <t>Item</t>
  </si>
  <si>
    <t>Amount</t>
  </si>
  <si>
    <t>Table 1</t>
  </si>
  <si>
    <t>Method 2: Selecting Single Decay Exponent</t>
  </si>
  <si>
    <t>Table 2</t>
  </si>
  <si>
    <t>Table 3</t>
  </si>
  <si>
    <t>Calculating Decay Exponent</t>
  </si>
  <si>
    <t>Age in Years</t>
  </si>
  <si>
    <t>Selected 18-19 Factor</t>
  </si>
  <si>
    <t>Selected 19-Ult Average Decay Exponent</t>
  </si>
  <si>
    <t>Indicated 19-Ult Age-to-Ult Factor</t>
  </si>
  <si>
    <t>Selected 19-Ult Age-to-Ult Factor</t>
  </si>
  <si>
    <t>Implied 19-Ult Average Decay Exponent</t>
  </si>
  <si>
    <t>Age-to-Age Maturity in Years</t>
  </si>
  <si>
    <t>Age-to-Ult Maturity in Years</t>
  </si>
  <si>
    <t>Implied in 19-Ultimate Tail Factor Selection</t>
  </si>
  <si>
    <t>Estimating 19-Ultimate Tail Factor</t>
  </si>
  <si>
    <t>Created by Don Grimm of Archer Actuarial Consulting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</si>
</sst>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0.0000"/>
    <numFmt numFmtId="168" formatCode="0.000"/>
  </numFmts>
  <fonts count="7" x14ac:knownFonts="1"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2"/>
      <color rgb="FF0070C0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i/>
      <sz val="12"/>
      <color rgb="FF0070C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167" fontId="0" fillId="0" borderId="0" xfId="0" applyNumberFormat="1"/>
    <xf numFmtId="0" fontId="0" fillId="0" borderId="0" xfId="0" applyAlignment="1">
      <alignment horizontal="centerContinuous"/>
    </xf>
    <xf numFmtId="0" fontId="1" fillId="0" borderId="0" xfId="0" applyFont="1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2" fillId="0" borderId="0" xfId="0" applyFont="1" applyAlignment="1">
      <alignment horizontal="centerContinuous"/>
    </xf>
    <xf numFmtId="0" fontId="0" fillId="0" borderId="0" xfId="0" applyBorder="1" applyAlignment="1">
      <alignment horizontal="center" wrapText="1"/>
    </xf>
    <xf numFmtId="167" fontId="0" fillId="2" borderId="0" xfId="0" applyNumberForma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167" fontId="0" fillId="2" borderId="2" xfId="0" applyNumberFormat="1" applyFill="1" applyBorder="1" applyAlignment="1">
      <alignment horizontal="center"/>
    </xf>
    <xf numFmtId="167" fontId="0" fillId="0" borderId="2" xfId="0" applyNumberFormat="1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3" fillId="0" borderId="0" xfId="0" applyFont="1"/>
    <xf numFmtId="0" fontId="5" fillId="0" borderId="0" xfId="0" applyFont="1"/>
    <xf numFmtId="0" fontId="0" fillId="0" borderId="0" xfId="0" applyFont="1"/>
    <xf numFmtId="0" fontId="0" fillId="4" borderId="0" xfId="0" applyFill="1"/>
    <xf numFmtId="0" fontId="6" fillId="4" borderId="0" xfId="0" applyFont="1" applyFill="1" applyAlignment="1">
      <alignment vertical="center"/>
    </xf>
    <xf numFmtId="168" fontId="0" fillId="2" borderId="0" xfId="0" applyNumberFormat="1" applyFill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0" fontId="4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168" fontId="0" fillId="0" borderId="0" xfId="0" applyNumberFormat="1" applyAlignment="1">
      <alignment horizontal="center"/>
    </xf>
    <xf numFmtId="167" fontId="0" fillId="4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54</xdr:row>
      <xdr:rowOff>66675</xdr:rowOff>
    </xdr:from>
    <xdr:to>
      <xdr:col>8</xdr:col>
      <xdr:colOff>209550</xdr:colOff>
      <xdr:row>61</xdr:row>
      <xdr:rowOff>57150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2CFFA40-555A-AA4A-9744-1F6EEA964C98}"/>
            </a:ext>
          </a:extLst>
        </xdr:cNvPr>
        <xdr:cNvSpPr txBox="1"/>
      </xdr:nvSpPr>
      <xdr:spPr>
        <a:xfrm>
          <a:off x="2914650" y="10696575"/>
          <a:ext cx="1800225" cy="13239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When selecting incremental decay</a:t>
          </a:r>
          <a:r>
            <a:rPr lang="en-US" sz="1100" baseline="0"/>
            <a:t> exponents, it may be necessary to select a hard cut-off point. In this example, no further development is assumed after 50 years.</a:t>
          </a:r>
          <a:endParaRPr lang="en-US" sz="1100"/>
        </a:p>
      </xdr:txBody>
    </xdr:sp>
    <xdr:clientData/>
  </xdr:twoCellAnchor>
  <xdr:twoCellAnchor>
    <xdr:from>
      <xdr:col>8</xdr:col>
      <xdr:colOff>209550</xdr:colOff>
      <xdr:row>57</xdr:row>
      <xdr:rowOff>157163</xdr:rowOff>
    </xdr:from>
    <xdr:to>
      <xdr:col>9</xdr:col>
      <xdr:colOff>19050</xdr:colOff>
      <xdr:row>61</xdr:row>
      <xdr:rowOff>38100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E50003CC-59AC-ED8A-4D3E-BA35D0AC819F}"/>
            </a:ext>
          </a:extLst>
        </xdr:cNvPr>
        <xdr:cNvCxnSpPr>
          <a:stCxn id="3" idx="3"/>
        </xdr:cNvCxnSpPr>
      </xdr:nvCxnSpPr>
      <xdr:spPr>
        <a:xfrm>
          <a:off x="4714875" y="11358563"/>
          <a:ext cx="647700" cy="642937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161926</xdr:colOff>
      <xdr:row>20</xdr:row>
      <xdr:rowOff>85725</xdr:rowOff>
    </xdr:from>
    <xdr:to>
      <xdr:col>12</xdr:col>
      <xdr:colOff>276226</xdr:colOff>
      <xdr:row>26</xdr:row>
      <xdr:rowOff>123825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53F3E8A-BE87-43F6-8C05-47761F1FEB15}"/>
            </a:ext>
          </a:extLst>
        </xdr:cNvPr>
        <xdr:cNvSpPr txBox="1"/>
      </xdr:nvSpPr>
      <xdr:spPr>
        <a:xfrm>
          <a:off x="5505451" y="4238625"/>
          <a:ext cx="1333500" cy="11811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The exponential decay model should begin with the most mature credible</a:t>
          </a:r>
          <a:r>
            <a:rPr lang="en-US" sz="1100" baseline="0"/>
            <a:t> age-to-age factor.</a:t>
          </a:r>
        </a:p>
      </xdr:txBody>
    </xdr:sp>
    <xdr:clientData/>
  </xdr:twoCellAnchor>
  <xdr:twoCellAnchor>
    <xdr:from>
      <xdr:col>11</xdr:col>
      <xdr:colOff>438150</xdr:colOff>
      <xdr:row>26</xdr:row>
      <xdr:rowOff>123825</xdr:rowOff>
    </xdr:from>
    <xdr:to>
      <xdr:col>11</xdr:col>
      <xdr:colOff>438151</xdr:colOff>
      <xdr:row>28</xdr:row>
      <xdr:rowOff>152400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31D73874-D0AA-4057-9FC5-88AB2CB73CAF}"/>
            </a:ext>
          </a:extLst>
        </xdr:cNvPr>
        <xdr:cNvCxnSpPr>
          <a:stCxn id="6" idx="2"/>
        </xdr:cNvCxnSpPr>
      </xdr:nvCxnSpPr>
      <xdr:spPr>
        <a:xfrm flipH="1">
          <a:off x="6172200" y="5419725"/>
          <a:ext cx="1" cy="409575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180976</xdr:colOff>
      <xdr:row>3</xdr:row>
      <xdr:rowOff>238124</xdr:rowOff>
    </xdr:from>
    <xdr:to>
      <xdr:col>9</xdr:col>
      <xdr:colOff>57150</xdr:colOff>
      <xdr:row>7</xdr:row>
      <xdr:rowOff>171449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BDF96107-2B73-4373-A5BD-74F7449277D3}"/>
            </a:ext>
          </a:extLst>
        </xdr:cNvPr>
        <xdr:cNvSpPr txBox="1"/>
      </xdr:nvSpPr>
      <xdr:spPr>
        <a:xfrm>
          <a:off x="3848101" y="619124"/>
          <a:ext cx="1552574" cy="8286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Sample industry workers compensation paid loss development pattern</a:t>
          </a:r>
          <a:endParaRPr lang="en-US" sz="1100" baseline="0"/>
        </a:p>
      </xdr:txBody>
    </xdr:sp>
    <xdr:clientData/>
  </xdr:twoCellAnchor>
  <xdr:twoCellAnchor>
    <xdr:from>
      <xdr:col>5</xdr:col>
      <xdr:colOff>114300</xdr:colOff>
      <xdr:row>7</xdr:row>
      <xdr:rowOff>171449</xdr:rowOff>
    </xdr:from>
    <xdr:to>
      <xdr:col>8</xdr:col>
      <xdr:colOff>119063</xdr:colOff>
      <xdr:row>12</xdr:row>
      <xdr:rowOff>57150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B7BA8711-5762-4C4C-B02B-6C93F1CB127B}"/>
            </a:ext>
          </a:extLst>
        </xdr:cNvPr>
        <xdr:cNvCxnSpPr>
          <a:stCxn id="12" idx="2"/>
        </xdr:cNvCxnSpPr>
      </xdr:nvCxnSpPr>
      <xdr:spPr>
        <a:xfrm flipH="1">
          <a:off x="2552700" y="1447799"/>
          <a:ext cx="2071688" cy="1238251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152400</xdr:colOff>
      <xdr:row>30</xdr:row>
      <xdr:rowOff>104776</xdr:rowOff>
    </xdr:from>
    <xdr:to>
      <xdr:col>8</xdr:col>
      <xdr:colOff>714375</xdr:colOff>
      <xdr:row>40</xdr:row>
      <xdr:rowOff>104776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76353AF4-ADF9-4DEA-983D-D594C310636B}"/>
            </a:ext>
          </a:extLst>
        </xdr:cNvPr>
        <xdr:cNvSpPr txBox="1"/>
      </xdr:nvSpPr>
      <xdr:spPr>
        <a:xfrm>
          <a:off x="3876675" y="6162676"/>
          <a:ext cx="2238375" cy="1905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100"/>
            <a:t>Decay</a:t>
          </a:r>
          <a:r>
            <a:rPr lang="en-US" sz="1100" baseline="0"/>
            <a:t> exponents may be selected based on:</a:t>
          </a:r>
        </a:p>
        <a:p>
          <a:pPr algn="l"/>
          <a:endParaRPr lang="en-US" sz="1100" baseline="0"/>
        </a:p>
        <a:p>
          <a:pPr algn="l"/>
          <a:r>
            <a:rPr lang="en-US" sz="1100" baseline="0"/>
            <a:t>1) decay inherent in less mature age-to-age factors,</a:t>
          </a:r>
        </a:p>
        <a:p>
          <a:pPr algn="l"/>
          <a:endParaRPr lang="en-US" sz="1100" baseline="0"/>
        </a:p>
        <a:p>
          <a:pPr algn="l"/>
          <a:r>
            <a:rPr lang="en-US" sz="1100" baseline="0"/>
            <a:t>2) industry benchmark decay exponents, and</a:t>
          </a:r>
        </a:p>
        <a:p>
          <a:pPr algn="l"/>
          <a:endParaRPr lang="en-US" sz="1100" baseline="0"/>
        </a:p>
        <a:p>
          <a:pPr algn="l"/>
          <a:r>
            <a:rPr lang="en-US" sz="1100" baseline="0"/>
            <a:t>3) actuarial judgment.</a:t>
          </a:r>
          <a:endParaRPr lang="en-US" sz="1100"/>
        </a:p>
      </xdr:txBody>
    </xdr:sp>
    <xdr:clientData/>
  </xdr:twoCellAnchor>
  <xdr:twoCellAnchor>
    <xdr:from>
      <xdr:col>6</xdr:col>
      <xdr:colOff>152400</xdr:colOff>
      <xdr:row>41</xdr:row>
      <xdr:rowOff>9526</xdr:rowOff>
    </xdr:from>
    <xdr:to>
      <xdr:col>8</xdr:col>
      <xdr:colOff>714375</xdr:colOff>
      <xdr:row>45</xdr:row>
      <xdr:rowOff>57150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732D4632-C7FA-40F4-A66C-A09DDEB7A09D}"/>
            </a:ext>
          </a:extLst>
        </xdr:cNvPr>
        <xdr:cNvSpPr txBox="1"/>
      </xdr:nvSpPr>
      <xdr:spPr>
        <a:xfrm>
          <a:off x="3876675" y="8162926"/>
          <a:ext cx="2238375" cy="80962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100"/>
            <a:t>Selections</a:t>
          </a:r>
          <a:r>
            <a:rPr lang="en-US" sz="1100" baseline="0"/>
            <a:t> may vary by period. In this example, the same factor is used for each period.</a:t>
          </a:r>
          <a:endParaRPr lang="en-US" sz="1100"/>
        </a:p>
      </xdr:txBody>
    </xdr:sp>
    <xdr:clientData/>
  </xdr:twoCellAnchor>
  <xdr:twoCellAnchor>
    <xdr:from>
      <xdr:col>16</xdr:col>
      <xdr:colOff>476251</xdr:colOff>
      <xdr:row>32</xdr:row>
      <xdr:rowOff>95251</xdr:rowOff>
    </xdr:from>
    <xdr:to>
      <xdr:col>17</xdr:col>
      <xdr:colOff>219076</xdr:colOff>
      <xdr:row>39</xdr:row>
      <xdr:rowOff>38101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776271A4-82A7-44F0-9162-21650BF78E18}"/>
            </a:ext>
          </a:extLst>
        </xdr:cNvPr>
        <xdr:cNvSpPr txBox="1"/>
      </xdr:nvSpPr>
      <xdr:spPr>
        <a:xfrm>
          <a:off x="11049001" y="6534151"/>
          <a:ext cx="2238375" cy="12763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100"/>
            <a:t>In</a:t>
          </a:r>
          <a:r>
            <a:rPr lang="en-US" sz="1100" baseline="0"/>
            <a:t> this example, the resulting 19-Ult tail factor equals 1.0486. For comparision purposes, the tail factor selected using the industry source was 1.049 (the method used to estimate this factor is not known).</a:t>
          </a:r>
          <a:endParaRPr lang="en-US" sz="1100"/>
        </a:p>
      </xdr:txBody>
    </xdr:sp>
    <xdr:clientData/>
  </xdr:twoCellAnchor>
  <xdr:twoCellAnchor>
    <xdr:from>
      <xdr:col>15</xdr:col>
      <xdr:colOff>19050</xdr:colOff>
      <xdr:row>31</xdr:row>
      <xdr:rowOff>76200</xdr:rowOff>
    </xdr:from>
    <xdr:to>
      <xdr:col>16</xdr:col>
      <xdr:colOff>476251</xdr:colOff>
      <xdr:row>35</xdr:row>
      <xdr:rowOff>161926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981606F3-A752-4B21-BEFE-FE188034F705}"/>
            </a:ext>
          </a:extLst>
        </xdr:cNvPr>
        <xdr:cNvCxnSpPr>
          <a:stCxn id="22" idx="1"/>
        </xdr:cNvCxnSpPr>
      </xdr:nvCxnSpPr>
      <xdr:spPr>
        <a:xfrm flipH="1" flipV="1">
          <a:off x="10134600" y="6324600"/>
          <a:ext cx="914401" cy="847726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19051</xdr:colOff>
      <xdr:row>16</xdr:row>
      <xdr:rowOff>114301</xdr:rowOff>
    </xdr:from>
    <xdr:to>
      <xdr:col>18</xdr:col>
      <xdr:colOff>1371600</xdr:colOff>
      <xdr:row>20</xdr:row>
      <xdr:rowOff>38100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B564C3B-6318-4339-B84E-BA5967E476AA}"/>
            </a:ext>
          </a:extLst>
        </xdr:cNvPr>
        <xdr:cNvSpPr txBox="1"/>
      </xdr:nvSpPr>
      <xdr:spPr>
        <a:xfrm>
          <a:off x="9086851" y="3505201"/>
          <a:ext cx="4457699" cy="68579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100"/>
            <a:t>This</a:t>
          </a:r>
          <a:r>
            <a:rPr lang="en-US" sz="1100" baseline="0"/>
            <a:t> method relies on only two assumptions. As such, the magnitude of either assumption is critical to the result.</a:t>
          </a:r>
          <a:endParaRPr lang="en-US" sz="1100"/>
        </a:p>
      </xdr:txBody>
    </xdr:sp>
    <xdr:clientData/>
  </xdr:twoCellAnchor>
  <xdr:twoCellAnchor>
    <xdr:from>
      <xdr:col>20</xdr:col>
      <xdr:colOff>19052</xdr:colOff>
      <xdr:row>16</xdr:row>
      <xdr:rowOff>123826</xdr:rowOff>
    </xdr:from>
    <xdr:to>
      <xdr:col>22</xdr:col>
      <xdr:colOff>561976</xdr:colOff>
      <xdr:row>21</xdr:row>
      <xdr:rowOff>123825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EB87287D-4B74-4E6D-A261-85D11EBC19B2}"/>
            </a:ext>
          </a:extLst>
        </xdr:cNvPr>
        <xdr:cNvSpPr txBox="1"/>
      </xdr:nvSpPr>
      <xdr:spPr>
        <a:xfrm>
          <a:off x="14030327" y="3514726"/>
          <a:ext cx="3629024" cy="95249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100"/>
            <a:t>It</a:t>
          </a:r>
          <a:r>
            <a:rPr lang="en-US" sz="1100" baseline="0"/>
            <a:t> may be useful to know the decay exponent implied in an existing tail factor selection. Unusally high or low exponents signal possible issues with the tail factor selection. As a rule, it is useful to calculate the implied decay to help benchmark what values are within a reasonable range.</a:t>
          </a:r>
        </a:p>
      </xdr:txBody>
    </xdr:sp>
    <xdr:clientData/>
  </xdr:twoCellAnchor>
  <xdr:twoCellAnchor>
    <xdr:from>
      <xdr:col>16</xdr:col>
      <xdr:colOff>19051</xdr:colOff>
      <xdr:row>20</xdr:row>
      <xdr:rowOff>171451</xdr:rowOff>
    </xdr:from>
    <xdr:to>
      <xdr:col>18</xdr:col>
      <xdr:colOff>1371600</xdr:colOff>
      <xdr:row>28</xdr:row>
      <xdr:rowOff>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D1A9021A-66B5-4983-A309-64DC624129AA}"/>
            </a:ext>
          </a:extLst>
        </xdr:cNvPr>
        <xdr:cNvSpPr txBox="1"/>
      </xdr:nvSpPr>
      <xdr:spPr>
        <a:xfrm>
          <a:off x="10591801" y="4324351"/>
          <a:ext cx="4457699" cy="135254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100"/>
            <a:t>Note that the result of this method will</a:t>
          </a:r>
          <a:r>
            <a:rPr lang="en-US" sz="1100" baseline="0"/>
            <a:t> equal that of the incremental method if the following conditions are met:</a:t>
          </a:r>
        </a:p>
        <a:p>
          <a:pPr algn="l"/>
          <a:endParaRPr lang="en-US" sz="1100" baseline="0"/>
        </a:p>
        <a:p>
          <a:pPr algn="l"/>
          <a:r>
            <a:rPr lang="en-US" sz="1100" baseline="0"/>
            <a:t>1) The same decay exponent is selected for each incremental age, and</a:t>
          </a:r>
        </a:p>
        <a:p>
          <a:pPr algn="l"/>
          <a:endParaRPr lang="en-US" sz="1100" baseline="0"/>
        </a:p>
        <a:p>
          <a:pPr algn="l"/>
          <a:r>
            <a:rPr lang="en-US" sz="1100" baseline="0"/>
            <a:t>2) The incremental ages are calculated indefinitely (not stopping at age 50 years).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78D92-9A5E-4C35-B80B-7FEA7467600D}">
  <sheetPr>
    <pageSetUpPr fitToPage="1"/>
  </sheetPr>
  <dimension ref="A1:W84"/>
  <sheetViews>
    <sheetView showGridLines="0" tabSelected="1" workbookViewId="0">
      <selection activeCell="A3" sqref="A3"/>
    </sheetView>
  </sheetViews>
  <sheetFormatPr defaultRowHeight="15" x14ac:dyDescent="0.25"/>
  <cols>
    <col min="1" max="1" width="4.140625" customWidth="1"/>
    <col min="2" max="4" width="11.28515625" customWidth="1"/>
    <col min="5" max="5" width="12" customWidth="1"/>
    <col min="6" max="6" width="5.85546875" customWidth="1"/>
    <col min="7" max="9" width="12.5703125" customWidth="1"/>
    <col min="11" max="11" width="5.85546875" customWidth="1"/>
    <col min="12" max="12" width="12.42578125" customWidth="1"/>
    <col min="13" max="13" width="5.85546875" customWidth="1"/>
    <col min="14" max="15" width="12.42578125" customWidth="1"/>
    <col min="16" max="16" width="6.85546875" customWidth="1"/>
    <col min="17" max="17" width="37.42578125" customWidth="1"/>
    <col min="19" max="19" width="21" customWidth="1"/>
    <col min="20" max="20" width="6.5703125" customWidth="1"/>
    <col min="21" max="21" width="37.140625" bestFit="1" customWidth="1"/>
  </cols>
  <sheetData>
    <row r="1" spans="1:23" x14ac:dyDescent="0.25">
      <c r="A1" s="3" t="s">
        <v>6</v>
      </c>
    </row>
    <row r="2" spans="1:23" x14ac:dyDescent="0.25">
      <c r="A2" s="3" t="s">
        <v>32</v>
      </c>
    </row>
    <row r="4" spans="1:23" ht="18.75" x14ac:dyDescent="0.3">
      <c r="B4" s="25" t="s">
        <v>12</v>
      </c>
      <c r="C4" s="25"/>
      <c r="D4" s="25"/>
    </row>
    <row r="5" spans="1:23" ht="15.75" x14ac:dyDescent="0.25">
      <c r="B5" s="24" t="s">
        <v>13</v>
      </c>
      <c r="C5" s="24"/>
      <c r="D5" s="24"/>
    </row>
    <row r="6" spans="1:23" x14ac:dyDescent="0.25">
      <c r="B6" s="26"/>
      <c r="C6" s="26"/>
      <c r="D6" s="26"/>
    </row>
    <row r="7" spans="1:23" ht="21" customHeight="1" x14ac:dyDescent="0.25">
      <c r="B7" s="32" t="s">
        <v>17</v>
      </c>
      <c r="C7" s="32"/>
      <c r="D7" s="32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Q7" s="32" t="s">
        <v>19</v>
      </c>
      <c r="R7" s="28"/>
      <c r="S7" s="28"/>
      <c r="U7" s="32" t="s">
        <v>20</v>
      </c>
      <c r="V7" s="28"/>
      <c r="W7" s="28"/>
    </row>
    <row r="8" spans="1:23" ht="15.75" x14ac:dyDescent="0.25">
      <c r="B8" s="33" t="s">
        <v>31</v>
      </c>
      <c r="C8" s="33"/>
      <c r="D8" s="33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Q8" s="33" t="s">
        <v>31</v>
      </c>
      <c r="R8" s="28"/>
      <c r="S8" s="28"/>
      <c r="U8" s="33" t="s">
        <v>21</v>
      </c>
      <c r="V8" s="28"/>
      <c r="W8" s="28"/>
    </row>
    <row r="9" spans="1:23" ht="15.75" x14ac:dyDescent="0.25">
      <c r="B9" s="33" t="s">
        <v>14</v>
      </c>
      <c r="C9" s="33"/>
      <c r="D9" s="33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Q9" s="33" t="s">
        <v>18</v>
      </c>
      <c r="R9" s="28"/>
      <c r="S9" s="28"/>
      <c r="U9" s="33" t="s">
        <v>30</v>
      </c>
      <c r="V9" s="28"/>
      <c r="W9" s="28"/>
    </row>
    <row r="11" spans="1:23" x14ac:dyDescent="0.25">
      <c r="G11" s="11" t="s">
        <v>5</v>
      </c>
      <c r="H11" s="2"/>
      <c r="I11" s="2"/>
      <c r="J11" s="2"/>
      <c r="K11" s="2" t="s">
        <v>7</v>
      </c>
      <c r="N11" s="11" t="s">
        <v>11</v>
      </c>
      <c r="O11" s="11"/>
    </row>
    <row r="12" spans="1:23" ht="45" x14ac:dyDescent="0.25">
      <c r="B12" s="4" t="s">
        <v>28</v>
      </c>
      <c r="C12" s="4" t="s">
        <v>29</v>
      </c>
      <c r="D12" s="4" t="s">
        <v>22</v>
      </c>
      <c r="E12" s="4" t="s">
        <v>4</v>
      </c>
      <c r="F12" s="12"/>
      <c r="G12" s="4" t="s">
        <v>2</v>
      </c>
      <c r="H12" s="4" t="s">
        <v>0</v>
      </c>
      <c r="I12" s="4" t="s">
        <v>1</v>
      </c>
      <c r="J12" s="4" t="s">
        <v>3</v>
      </c>
      <c r="K12" s="12"/>
      <c r="L12" s="4" t="s">
        <v>8</v>
      </c>
      <c r="N12" s="4" t="s">
        <v>8</v>
      </c>
      <c r="O12" s="4" t="s">
        <v>9</v>
      </c>
      <c r="Q12" s="30" t="s">
        <v>15</v>
      </c>
      <c r="R12" s="31" t="s">
        <v>16</v>
      </c>
      <c r="U12" s="30" t="s">
        <v>15</v>
      </c>
      <c r="V12" s="31" t="s">
        <v>16</v>
      </c>
    </row>
    <row r="13" spans="1:23" x14ac:dyDescent="0.25">
      <c r="B13" s="5" t="str">
        <f>C13&amp;" - "&amp;C13+1</f>
        <v>1 - 2</v>
      </c>
      <c r="C13" s="5">
        <v>1</v>
      </c>
      <c r="D13" s="5"/>
      <c r="E13" s="8">
        <v>2.0750000000000002</v>
      </c>
      <c r="F13" s="14"/>
      <c r="G13" s="9"/>
      <c r="H13" s="9"/>
      <c r="I13" s="9"/>
      <c r="J13" s="9"/>
      <c r="K13" s="12"/>
      <c r="L13" s="9"/>
      <c r="M13" s="5"/>
      <c r="N13" s="5">
        <f>E13</f>
        <v>2.0750000000000002</v>
      </c>
      <c r="O13" s="7">
        <f>PRODUCT(N13:N$62)</f>
        <v>3.5617456127278908</v>
      </c>
      <c r="Q13" t="s">
        <v>23</v>
      </c>
      <c r="R13" s="13">
        <v>1.004</v>
      </c>
      <c r="U13" t="s">
        <v>23</v>
      </c>
      <c r="V13" s="13">
        <v>1.004</v>
      </c>
    </row>
    <row r="14" spans="1:23" x14ac:dyDescent="0.25">
      <c r="B14" s="5" t="str">
        <f t="shared" ref="B14:B62" si="0">C14&amp;" - "&amp;C14+1</f>
        <v>2 - 3</v>
      </c>
      <c r="C14" s="5">
        <f>C13+1</f>
        <v>2</v>
      </c>
      <c r="D14" s="5"/>
      <c r="E14" s="8">
        <v>1.2310000000000001</v>
      </c>
      <c r="F14" s="14"/>
      <c r="G14" s="6">
        <f>LN(E14)/LN(E13)</f>
        <v>0.28470946180331363</v>
      </c>
      <c r="H14" s="10"/>
      <c r="I14" s="10"/>
      <c r="J14" s="9"/>
      <c r="K14" s="12"/>
      <c r="L14" s="9"/>
      <c r="M14" s="5"/>
      <c r="N14" s="5">
        <f t="shared" ref="N14:N29" si="1">E14</f>
        <v>1.2310000000000001</v>
      </c>
      <c r="O14" s="7">
        <f>PRODUCT(N14:N$62)</f>
        <v>1.7165039097483799</v>
      </c>
      <c r="Q14" t="s">
        <v>24</v>
      </c>
      <c r="R14" s="29">
        <v>0.93</v>
      </c>
      <c r="U14" t="s">
        <v>26</v>
      </c>
      <c r="V14" s="13">
        <v>1.0545</v>
      </c>
    </row>
    <row r="15" spans="1:23" x14ac:dyDescent="0.25">
      <c r="B15" s="5" t="str">
        <f t="shared" si="0"/>
        <v>3 - 4</v>
      </c>
      <c r="C15" s="5">
        <f t="shared" ref="C15:C62" si="2">C14+1</f>
        <v>3</v>
      </c>
      <c r="D15" s="5"/>
      <c r="E15" s="8">
        <v>1.0980000000000001</v>
      </c>
      <c r="F15" s="14"/>
      <c r="G15" s="6">
        <f t="shared" ref="G15:G30" si="3">LN(E15)/LN(E14)</f>
        <v>0.4498472855931237</v>
      </c>
      <c r="H15" s="6">
        <f>(LN(E15)/LN(E13))^(1/2)</f>
        <v>0.35787676450825889</v>
      </c>
      <c r="I15" s="10"/>
      <c r="J15" s="9"/>
      <c r="K15" s="12"/>
      <c r="L15" s="9"/>
      <c r="M15" s="5"/>
      <c r="N15" s="5">
        <f t="shared" si="1"/>
        <v>1.0980000000000001</v>
      </c>
      <c r="O15" s="7">
        <f>PRODUCT(N15:N$62)</f>
        <v>1.3943979770498622</v>
      </c>
    </row>
    <row r="16" spans="1:23" x14ac:dyDescent="0.25">
      <c r="B16" s="5" t="str">
        <f t="shared" si="0"/>
        <v>4 - 5</v>
      </c>
      <c r="C16" s="5">
        <f t="shared" si="2"/>
        <v>4</v>
      </c>
      <c r="D16" s="5"/>
      <c r="E16" s="8">
        <v>1.0529999999999999</v>
      </c>
      <c r="F16" s="14"/>
      <c r="G16" s="6">
        <f t="shared" si="3"/>
        <v>0.55239109673170328</v>
      </c>
      <c r="H16" s="6">
        <f>(LN(E16)/LN(E14))^(1/2)</f>
        <v>0.49848935339740741</v>
      </c>
      <c r="I16" s="6">
        <f>(LN(E16)/LN(E13))^(1/3)</f>
        <v>0.41359113833387706</v>
      </c>
      <c r="J16" s="9"/>
      <c r="K16" s="12"/>
      <c r="L16" s="9"/>
      <c r="M16" s="5"/>
      <c r="N16" s="5">
        <f t="shared" si="1"/>
        <v>1.0529999999999999</v>
      </c>
      <c r="O16" s="7">
        <f>PRODUCT(N16:N$62)</f>
        <v>1.2699435127958676</v>
      </c>
      <c r="Q16" t="s">
        <v>25</v>
      </c>
      <c r="R16" s="7">
        <f>EXP(LN(R13)*R14/(1-R14))</f>
        <v>1.0544685057956686</v>
      </c>
      <c r="U16" t="s">
        <v>27</v>
      </c>
      <c r="V16" s="34">
        <f>LN(V14)/(LN(V14)+LN(V13))</f>
        <v>0.93003664092157989</v>
      </c>
    </row>
    <row r="17" spans="2:15" x14ac:dyDescent="0.25">
      <c r="B17" s="5" t="str">
        <f t="shared" si="0"/>
        <v>5 - 6</v>
      </c>
      <c r="C17" s="5">
        <f t="shared" si="2"/>
        <v>5</v>
      </c>
      <c r="D17" s="5"/>
      <c r="E17" s="8">
        <v>1.032</v>
      </c>
      <c r="F17" s="14"/>
      <c r="G17" s="6">
        <f t="shared" si="3"/>
        <v>0.60992825462264333</v>
      </c>
      <c r="H17" s="6">
        <f>(LN(E17)/LN(E15))^(1/2)</f>
        <v>0.58044718751894686</v>
      </c>
      <c r="I17" s="6">
        <f t="shared" ref="I17:I30" si="4">(LN(E17)/LN(E14))^(1/3)</f>
        <v>0.53316730406897694</v>
      </c>
      <c r="J17" s="9"/>
      <c r="K17" s="12"/>
      <c r="L17" s="9"/>
      <c r="M17" s="5"/>
      <c r="N17" s="5">
        <f t="shared" si="1"/>
        <v>1.032</v>
      </c>
      <c r="O17" s="7">
        <f>PRODUCT(N17:N$62)</f>
        <v>1.2060242286760379</v>
      </c>
    </row>
    <row r="18" spans="2:15" x14ac:dyDescent="0.25">
      <c r="B18" s="5" t="str">
        <f t="shared" si="0"/>
        <v>6 - 7</v>
      </c>
      <c r="C18" s="5">
        <f t="shared" si="2"/>
        <v>6</v>
      </c>
      <c r="D18" s="5"/>
      <c r="E18" s="8">
        <v>1.0209999999999999</v>
      </c>
      <c r="F18" s="14"/>
      <c r="G18" s="6">
        <f t="shared" si="3"/>
        <v>0.65979106809046695</v>
      </c>
      <c r="H18" s="6">
        <f>(LN(E18)/LN(E16))^(1/2)</f>
        <v>0.63436993511359607</v>
      </c>
      <c r="I18" s="6">
        <f t="shared" si="4"/>
        <v>0.60577398437215524</v>
      </c>
      <c r="J18" s="9"/>
      <c r="K18" s="12"/>
      <c r="L18" s="9"/>
      <c r="M18" s="5"/>
      <c r="N18" s="5">
        <f t="shared" si="1"/>
        <v>1.0209999999999999</v>
      </c>
      <c r="O18" s="7">
        <f>PRODUCT(N18:N$62)</f>
        <v>1.1686281285620517</v>
      </c>
    </row>
    <row r="19" spans="2:15" x14ac:dyDescent="0.25">
      <c r="B19" s="5" t="str">
        <f t="shared" si="0"/>
        <v>7 - 8</v>
      </c>
      <c r="C19" s="5">
        <f t="shared" si="2"/>
        <v>7</v>
      </c>
      <c r="D19" s="5"/>
      <c r="E19" s="8">
        <v>1.016</v>
      </c>
      <c r="F19" s="14"/>
      <c r="G19" s="6">
        <f t="shared" si="3"/>
        <v>0.76378295341479086</v>
      </c>
      <c r="H19" s="6">
        <f>(LN(E19)/LN(E17))^(1/2)</f>
        <v>0.70988532216326061</v>
      </c>
      <c r="I19" s="6">
        <f t="shared" si="4"/>
        <v>0.67486729456465533</v>
      </c>
      <c r="J19" s="9"/>
      <c r="K19" s="12"/>
      <c r="L19" s="9"/>
      <c r="M19" s="5"/>
      <c r="N19" s="5">
        <f t="shared" si="1"/>
        <v>1.016</v>
      </c>
      <c r="O19" s="7">
        <f>PRODUCT(N19:N$62)</f>
        <v>1.1445917028031849</v>
      </c>
    </row>
    <row r="20" spans="2:15" x14ac:dyDescent="0.25">
      <c r="B20" s="5" t="str">
        <f t="shared" si="0"/>
        <v>8 - 9</v>
      </c>
      <c r="C20" s="5">
        <f t="shared" si="2"/>
        <v>8</v>
      </c>
      <c r="D20" s="5"/>
      <c r="E20" s="8">
        <v>1.012</v>
      </c>
      <c r="F20" s="14"/>
      <c r="G20" s="6">
        <f t="shared" si="3"/>
        <v>0.75148418571432063</v>
      </c>
      <c r="H20" s="6">
        <f>(LN(E20)/LN(E18))^(1/2)</f>
        <v>0.75760861320961304</v>
      </c>
      <c r="I20" s="6">
        <f t="shared" si="4"/>
        <v>0.72348924524037705</v>
      </c>
      <c r="J20" s="9"/>
      <c r="K20" s="12"/>
      <c r="L20" s="9"/>
      <c r="M20" s="5"/>
      <c r="N20" s="5">
        <f t="shared" si="1"/>
        <v>1.012</v>
      </c>
      <c r="O20" s="7">
        <f>PRODUCT(N20:N$62)</f>
        <v>1.1265666366173075</v>
      </c>
    </row>
    <row r="21" spans="2:15" x14ac:dyDescent="0.25">
      <c r="B21" s="5" t="str">
        <f t="shared" si="0"/>
        <v>9 - 10</v>
      </c>
      <c r="C21" s="5">
        <f t="shared" si="2"/>
        <v>9</v>
      </c>
      <c r="D21" s="5"/>
      <c r="E21" s="8">
        <v>1.01</v>
      </c>
      <c r="F21" s="14"/>
      <c r="G21" s="6">
        <f t="shared" si="3"/>
        <v>0.83415951211182149</v>
      </c>
      <c r="H21" s="6">
        <f>(LN(E21)/LN(E19))^(1/2)</f>
        <v>0.79174344437779032</v>
      </c>
      <c r="I21" s="6">
        <f t="shared" si="4"/>
        <v>0.78231136202065998</v>
      </c>
      <c r="J21" s="9"/>
      <c r="K21" s="12"/>
      <c r="L21" s="9"/>
      <c r="M21" s="5"/>
      <c r="N21" s="5">
        <f t="shared" si="1"/>
        <v>1.01</v>
      </c>
      <c r="O21" s="7">
        <f>PRODUCT(N21:N$62)</f>
        <v>1.1132081389499102</v>
      </c>
    </row>
    <row r="22" spans="2:15" x14ac:dyDescent="0.25">
      <c r="B22" s="5" t="str">
        <f t="shared" si="0"/>
        <v>10 - 11</v>
      </c>
      <c r="C22" s="5">
        <f t="shared" si="2"/>
        <v>10</v>
      </c>
      <c r="D22" s="5"/>
      <c r="E22" s="8">
        <v>1.0089999999999999</v>
      </c>
      <c r="F22" s="14"/>
      <c r="G22" s="6">
        <f t="shared" si="3"/>
        <v>0.90044657847925769</v>
      </c>
      <c r="H22" s="6">
        <f>(LN(E22)/LN(E20))^(1/2)</f>
        <v>0.86666953251341228</v>
      </c>
      <c r="I22" s="6">
        <f t="shared" si="4"/>
        <v>0.82643550733982307</v>
      </c>
      <c r="J22" s="9"/>
      <c r="K22" s="12"/>
      <c r="L22" s="9"/>
      <c r="M22" s="5"/>
      <c r="N22" s="5">
        <f t="shared" si="1"/>
        <v>1.0089999999999999</v>
      </c>
      <c r="O22" s="7">
        <f>PRODUCT(N22:N$62)</f>
        <v>1.1021862761880299</v>
      </c>
    </row>
    <row r="23" spans="2:15" x14ac:dyDescent="0.25">
      <c r="B23" s="5" t="str">
        <f t="shared" si="0"/>
        <v>11 - 12</v>
      </c>
      <c r="C23" s="5">
        <f t="shared" si="2"/>
        <v>11</v>
      </c>
      <c r="D23" s="5"/>
      <c r="E23" s="8">
        <v>1.0069999999999999</v>
      </c>
      <c r="F23" s="14"/>
      <c r="G23" s="6">
        <f t="shared" si="3"/>
        <v>0.7785507915034009</v>
      </c>
      <c r="H23" s="6">
        <f>(LN(E23)/LN(E21))^(1/2)</f>
        <v>0.83728334295001672</v>
      </c>
      <c r="I23" s="6">
        <f t="shared" si="4"/>
        <v>0.8362407683420966</v>
      </c>
      <c r="J23" s="9"/>
      <c r="K23" s="12"/>
      <c r="L23" s="9"/>
      <c r="M23" s="5"/>
      <c r="N23" s="5">
        <f t="shared" si="1"/>
        <v>1.0069999999999999</v>
      </c>
      <c r="O23" s="7">
        <f>PRODUCT(N23:N$62)</f>
        <v>1.0923550804638553</v>
      </c>
    </row>
    <row r="24" spans="2:15" x14ac:dyDescent="0.25">
      <c r="B24" s="5" t="str">
        <f t="shared" si="0"/>
        <v>12 - 13</v>
      </c>
      <c r="C24" s="5">
        <f t="shared" si="2"/>
        <v>12</v>
      </c>
      <c r="D24" s="5"/>
      <c r="E24" s="8">
        <v>1.006</v>
      </c>
      <c r="F24" s="14"/>
      <c r="G24" s="6">
        <f t="shared" si="3"/>
        <v>0.85756922667755975</v>
      </c>
      <c r="H24" s="6">
        <f>(LN(E24)/LN(E22))^(1/2)</f>
        <v>0.81710537888253654</v>
      </c>
      <c r="I24" s="6">
        <f t="shared" si="4"/>
        <v>0.8439914174939146</v>
      </c>
      <c r="J24" s="9"/>
      <c r="K24" s="12"/>
      <c r="L24" s="9"/>
      <c r="M24" s="5"/>
      <c r="N24" s="5">
        <f t="shared" si="1"/>
        <v>1.006</v>
      </c>
      <c r="O24" s="7">
        <f>PRODUCT(N24:N$62)</f>
        <v>1.0847617482262701</v>
      </c>
    </row>
    <row r="25" spans="2:15" x14ac:dyDescent="0.25">
      <c r="B25" s="5" t="str">
        <f t="shared" si="0"/>
        <v>13 - 14</v>
      </c>
      <c r="C25" s="5">
        <f t="shared" si="2"/>
        <v>13</v>
      </c>
      <c r="D25" s="5"/>
      <c r="E25" s="8">
        <v>1.006</v>
      </c>
      <c r="F25" s="14"/>
      <c r="G25" s="6">
        <f t="shared" si="3"/>
        <v>1</v>
      </c>
      <c r="H25" s="6">
        <f>(LN(E25)/LN(E23))^(1/2)</f>
        <v>0.92605033701066153</v>
      </c>
      <c r="I25" s="6">
        <f t="shared" si="4"/>
        <v>0.87401465143379298</v>
      </c>
      <c r="J25" s="9"/>
      <c r="K25" s="12"/>
      <c r="L25" s="9"/>
      <c r="M25" s="5"/>
      <c r="N25" s="5">
        <f t="shared" si="1"/>
        <v>1.006</v>
      </c>
      <c r="O25" s="7">
        <f>PRODUCT(N25:N$62)</f>
        <v>1.0782919962487778</v>
      </c>
    </row>
    <row r="26" spans="2:15" x14ac:dyDescent="0.25">
      <c r="B26" s="5" t="str">
        <f t="shared" si="0"/>
        <v>14 - 15</v>
      </c>
      <c r="C26" s="5">
        <f t="shared" si="2"/>
        <v>14</v>
      </c>
      <c r="D26" s="5"/>
      <c r="E26" s="8">
        <v>1.0049999999999999</v>
      </c>
      <c r="F26" s="14"/>
      <c r="G26" s="6">
        <f t="shared" si="3"/>
        <v>0.83374820294426188</v>
      </c>
      <c r="H26" s="6">
        <f>(LN(E26)/LN(E24))^(1/2)</f>
        <v>0.91309813434496834</v>
      </c>
      <c r="I26" s="6">
        <f t="shared" si="4"/>
        <v>0.89420007035019378</v>
      </c>
      <c r="J26" s="9"/>
      <c r="K26" s="12"/>
      <c r="L26" s="9"/>
      <c r="M26" s="5"/>
      <c r="N26" s="5">
        <f t="shared" si="1"/>
        <v>1.0049999999999999</v>
      </c>
      <c r="O26" s="7">
        <f>PRODUCT(N26:N$62)</f>
        <v>1.071860831261211</v>
      </c>
    </row>
    <row r="27" spans="2:15" x14ac:dyDescent="0.25">
      <c r="B27" s="5" t="str">
        <f t="shared" si="0"/>
        <v>15 - 16</v>
      </c>
      <c r="C27" s="5">
        <f t="shared" si="2"/>
        <v>15</v>
      </c>
      <c r="D27" s="5"/>
      <c r="E27" s="8">
        <v>1.0049999999999999</v>
      </c>
      <c r="F27" s="14"/>
      <c r="G27" s="6">
        <f t="shared" si="3"/>
        <v>1</v>
      </c>
      <c r="H27" s="6">
        <f>(LN(E27)/LN(E25))^(1/2)</f>
        <v>0.91309813434496834</v>
      </c>
      <c r="I27" s="6">
        <f t="shared" si="4"/>
        <v>0.94119216587376564</v>
      </c>
      <c r="J27" s="9"/>
      <c r="K27" s="12"/>
      <c r="L27" s="9"/>
      <c r="M27" s="5"/>
      <c r="N27" s="5">
        <f t="shared" si="1"/>
        <v>1.0049999999999999</v>
      </c>
      <c r="O27" s="7">
        <f>PRODUCT(N27:N$62)</f>
        <v>1.0665281903096628</v>
      </c>
    </row>
    <row r="28" spans="2:15" x14ac:dyDescent="0.25">
      <c r="B28" s="5" t="str">
        <f t="shared" si="0"/>
        <v>16 - 17</v>
      </c>
      <c r="C28" s="5">
        <f t="shared" si="2"/>
        <v>16</v>
      </c>
      <c r="D28" s="5"/>
      <c r="E28" s="8">
        <v>1.004</v>
      </c>
      <c r="F28" s="14"/>
      <c r="G28" s="6">
        <f t="shared" si="3"/>
        <v>0.80039860534531537</v>
      </c>
      <c r="H28" s="6">
        <f>(LN(E28)/LN(E26))^(1/2)</f>
        <v>0.89464999041262805</v>
      </c>
      <c r="I28" s="6">
        <f t="shared" si="4"/>
        <v>0.87387049856056431</v>
      </c>
      <c r="J28" s="9"/>
      <c r="K28" s="12"/>
      <c r="L28" s="9"/>
      <c r="M28" s="5"/>
      <c r="N28" s="5">
        <f t="shared" si="1"/>
        <v>1.004</v>
      </c>
      <c r="O28" s="7">
        <f>PRODUCT(N28:N$62)</f>
        <v>1.0612220799101122</v>
      </c>
    </row>
    <row r="29" spans="2:15" x14ac:dyDescent="0.25">
      <c r="B29" s="5" t="str">
        <f t="shared" si="0"/>
        <v>17 - 18</v>
      </c>
      <c r="C29" s="5">
        <f t="shared" si="2"/>
        <v>17</v>
      </c>
      <c r="D29" s="5"/>
      <c r="E29" s="8">
        <v>1.004</v>
      </c>
      <c r="F29" s="14"/>
      <c r="G29" s="6">
        <f t="shared" si="3"/>
        <v>1</v>
      </c>
      <c r="H29" s="6">
        <f>(LN(E29)/LN(E27))^(1/2)</f>
        <v>0.89464999041262805</v>
      </c>
      <c r="I29" s="6">
        <f t="shared" si="4"/>
        <v>0.92847192129919354</v>
      </c>
      <c r="J29" s="9"/>
      <c r="K29" s="12"/>
      <c r="L29" s="9"/>
      <c r="M29" s="5"/>
      <c r="N29" s="5">
        <f t="shared" si="1"/>
        <v>1.004</v>
      </c>
      <c r="O29" s="7">
        <f>PRODUCT(N29:N$62)</f>
        <v>1.0569941034961277</v>
      </c>
    </row>
    <row r="30" spans="2:15" x14ac:dyDescent="0.25">
      <c r="B30" s="15" t="str">
        <f t="shared" si="0"/>
        <v>18 - 19</v>
      </c>
      <c r="C30" s="15">
        <f t="shared" si="2"/>
        <v>18</v>
      </c>
      <c r="D30" s="15"/>
      <c r="E30" s="16">
        <v>1.004</v>
      </c>
      <c r="F30" s="17"/>
      <c r="G30" s="18">
        <f t="shared" si="3"/>
        <v>1</v>
      </c>
      <c r="H30" s="18">
        <f>(LN(E30)/LN(E28))^(1/2)</f>
        <v>1</v>
      </c>
      <c r="I30" s="18">
        <f t="shared" si="4"/>
        <v>0.92847192129919354</v>
      </c>
      <c r="J30" s="19"/>
      <c r="K30" s="20"/>
      <c r="L30" s="21">
        <f>E30</f>
        <v>1.004</v>
      </c>
      <c r="M30" s="23" t="s">
        <v>10</v>
      </c>
      <c r="N30" s="22">
        <f>L30</f>
        <v>1.004</v>
      </c>
      <c r="O30" s="22">
        <f>PRODUCT(N30:N$62)</f>
        <v>1.0527829716096888</v>
      </c>
    </row>
    <row r="31" spans="2:15" x14ac:dyDescent="0.25">
      <c r="B31" s="5" t="str">
        <f t="shared" si="0"/>
        <v>19 - 20</v>
      </c>
      <c r="C31" s="5">
        <f t="shared" si="2"/>
        <v>19</v>
      </c>
      <c r="D31" s="5"/>
      <c r="E31" s="9"/>
      <c r="F31" s="14"/>
      <c r="G31" s="9"/>
      <c r="H31" s="9"/>
      <c r="I31" s="9"/>
      <c r="J31" s="29">
        <v>0.93</v>
      </c>
      <c r="K31" s="12"/>
      <c r="L31" s="7">
        <f>L30^J31</f>
        <v>1.0037194799414737</v>
      </c>
      <c r="M31" s="5"/>
      <c r="N31" s="7">
        <f>L31</f>
        <v>1.0037194799414737</v>
      </c>
      <c r="O31" s="35">
        <f>PRODUCT(N31:N$62)</f>
        <v>1.0485886171411247</v>
      </c>
    </row>
    <row r="32" spans="2:15" x14ac:dyDescent="0.25">
      <c r="B32" s="5" t="str">
        <f t="shared" si="0"/>
        <v>20 - 21</v>
      </c>
      <c r="C32" s="5">
        <f t="shared" si="2"/>
        <v>20</v>
      </c>
      <c r="D32" s="5"/>
      <c r="E32" s="9"/>
      <c r="F32" s="14"/>
      <c r="G32" s="9"/>
      <c r="H32" s="9"/>
      <c r="I32" s="9"/>
      <c r="J32" s="29">
        <v>0.93</v>
      </c>
      <c r="K32" s="12"/>
      <c r="L32" s="7">
        <f t="shared" ref="L32:L41" si="5">L31^J32</f>
        <v>1.0034586666278311</v>
      </c>
      <c r="M32" s="5"/>
      <c r="N32" s="7">
        <f t="shared" ref="N32:N62" si="6">L32</f>
        <v>1.0034586666278311</v>
      </c>
      <c r="O32" s="7">
        <f>PRODUCT(N32:N$62)</f>
        <v>1.0447028657870294</v>
      </c>
    </row>
    <row r="33" spans="2:15" x14ac:dyDescent="0.25">
      <c r="B33" s="5" t="str">
        <f t="shared" si="0"/>
        <v>21 - 22</v>
      </c>
      <c r="C33" s="5">
        <f t="shared" si="2"/>
        <v>21</v>
      </c>
      <c r="D33" s="5"/>
      <c r="E33" s="9"/>
      <c r="F33" s="14"/>
      <c r="G33" s="9"/>
      <c r="H33" s="9"/>
      <c r="I33" s="9"/>
      <c r="J33" s="29">
        <v>0.93</v>
      </c>
      <c r="K33" s="12"/>
      <c r="L33" s="7">
        <f t="shared" si="5"/>
        <v>1.0032161710680538</v>
      </c>
      <c r="M33" s="5"/>
      <c r="N33" s="7">
        <f t="shared" si="6"/>
        <v>1.0032161710680538</v>
      </c>
      <c r="O33" s="7">
        <f>PRODUCT(N33:N$62)</f>
        <v>1.0411020409019947</v>
      </c>
    </row>
    <row r="34" spans="2:15" x14ac:dyDescent="0.25">
      <c r="B34" s="5" t="str">
        <f t="shared" si="0"/>
        <v>22 - 23</v>
      </c>
      <c r="C34" s="5">
        <f t="shared" si="2"/>
        <v>22</v>
      </c>
      <c r="D34" s="5"/>
      <c r="E34" s="9"/>
      <c r="F34" s="14"/>
      <c r="G34" s="9"/>
      <c r="H34" s="9"/>
      <c r="I34" s="9"/>
      <c r="J34" s="29">
        <v>0.93</v>
      </c>
      <c r="K34" s="12"/>
      <c r="L34" s="7">
        <f t="shared" si="5"/>
        <v>1.0029907027895963</v>
      </c>
      <c r="M34" s="5"/>
      <c r="N34" s="7">
        <f t="shared" si="6"/>
        <v>1.0029907027895963</v>
      </c>
      <c r="O34" s="7">
        <f>PRODUCT(N34:N$62)</f>
        <v>1.0377644130213795</v>
      </c>
    </row>
    <row r="35" spans="2:15" x14ac:dyDescent="0.25">
      <c r="B35" s="5" t="str">
        <f t="shared" si="0"/>
        <v>23 - 24</v>
      </c>
      <c r="C35" s="5">
        <f t="shared" si="2"/>
        <v>23</v>
      </c>
      <c r="D35" s="5"/>
      <c r="E35" s="9"/>
      <c r="F35" s="14"/>
      <c r="G35" s="9"/>
      <c r="H35" s="9"/>
      <c r="I35" s="9"/>
      <c r="J35" s="29">
        <v>0.93</v>
      </c>
      <c r="K35" s="12"/>
      <c r="L35" s="7">
        <f t="shared" si="5"/>
        <v>1.0027810627673277</v>
      </c>
      <c r="M35" s="5"/>
      <c r="N35" s="7">
        <f t="shared" si="6"/>
        <v>1.0027810627673277</v>
      </c>
      <c r="O35" s="7">
        <f>PRODUCT(N35:N$62)</f>
        <v>1.0346700224987808</v>
      </c>
    </row>
    <row r="36" spans="2:15" x14ac:dyDescent="0.25">
      <c r="B36" s="5" t="str">
        <f t="shared" si="0"/>
        <v>24 - 25</v>
      </c>
      <c r="C36" s="5">
        <f t="shared" si="2"/>
        <v>24</v>
      </c>
      <c r="D36" s="5"/>
      <c r="E36" s="9"/>
      <c r="F36" s="14"/>
      <c r="G36" s="9"/>
      <c r="H36" s="9"/>
      <c r="I36" s="9"/>
      <c r="J36" s="29">
        <v>0.93</v>
      </c>
      <c r="K36" s="12"/>
      <c r="L36" s="7">
        <f t="shared" si="5"/>
        <v>1.0025861368711775</v>
      </c>
      <c r="M36" s="5"/>
      <c r="N36" s="7">
        <f t="shared" si="6"/>
        <v>1.0025861368711775</v>
      </c>
      <c r="O36" s="7">
        <f>PRODUCT(N36:N$62)</f>
        <v>1.0318005204879419</v>
      </c>
    </row>
    <row r="37" spans="2:15" x14ac:dyDescent="0.25">
      <c r="B37" s="5" t="str">
        <f t="shared" si="0"/>
        <v>25 - 26</v>
      </c>
      <c r="C37" s="5">
        <f t="shared" si="2"/>
        <v>25</v>
      </c>
      <c r="D37" s="5"/>
      <c r="E37" s="9"/>
      <c r="F37" s="14"/>
      <c r="G37" s="9"/>
      <c r="H37" s="9"/>
      <c r="I37" s="9"/>
      <c r="J37" s="29">
        <v>0.93</v>
      </c>
      <c r="K37" s="12"/>
      <c r="L37" s="7">
        <f t="shared" si="5"/>
        <v>1.0024048897929463</v>
      </c>
      <c r="M37" s="5"/>
      <c r="N37" s="7">
        <f t="shared" si="6"/>
        <v>1.0024048897929463</v>
      </c>
      <c r="O37" s="7">
        <f>PRODUCT(N37:N$62)</f>
        <v>1.0291390261069597</v>
      </c>
    </row>
    <row r="38" spans="2:15" x14ac:dyDescent="0.25">
      <c r="B38" s="5" t="str">
        <f t="shared" si="0"/>
        <v>26 - 27</v>
      </c>
      <c r="C38" s="5">
        <f t="shared" si="2"/>
        <v>26</v>
      </c>
      <c r="D38" s="5"/>
      <c r="E38" s="9"/>
      <c r="F38" s="14"/>
      <c r="G38" s="9"/>
      <c r="H38" s="9"/>
      <c r="I38" s="9"/>
      <c r="J38" s="29">
        <v>0.93</v>
      </c>
      <c r="K38" s="12"/>
      <c r="L38" s="7">
        <f t="shared" si="5"/>
        <v>1.0022363594159525</v>
      </c>
      <c r="M38" s="5"/>
      <c r="N38" s="7">
        <f t="shared" si="6"/>
        <v>1.0022363594159525</v>
      </c>
      <c r="O38" s="7">
        <f>PRODUCT(N38:N$62)</f>
        <v>1.0266699979082659</v>
      </c>
    </row>
    <row r="39" spans="2:15" x14ac:dyDescent="0.25">
      <c r="B39" s="5" t="str">
        <f t="shared" si="0"/>
        <v>27 - 28</v>
      </c>
      <c r="C39" s="5">
        <f t="shared" si="2"/>
        <v>27</v>
      </c>
      <c r="D39" s="5"/>
      <c r="E39" s="9"/>
      <c r="F39" s="14"/>
      <c r="G39" s="9"/>
      <c r="H39" s="9"/>
      <c r="I39" s="9"/>
      <c r="J39" s="29">
        <v>0.93</v>
      </c>
      <c r="K39" s="12"/>
      <c r="L39" s="7">
        <f t="shared" si="5"/>
        <v>1.0020796515941077</v>
      </c>
      <c r="M39" s="5"/>
      <c r="N39" s="7">
        <f t="shared" si="6"/>
        <v>1.0020796515941077</v>
      </c>
      <c r="O39" s="7">
        <f>PRODUCT(N39:N$62)</f>
        <v>1.0243791180221717</v>
      </c>
    </row>
    <row r="40" spans="2:15" x14ac:dyDescent="0.25">
      <c r="B40" s="5" t="str">
        <f t="shared" si="0"/>
        <v>28 - 29</v>
      </c>
      <c r="C40" s="5">
        <f t="shared" si="2"/>
        <v>28</v>
      </c>
      <c r="D40" s="5"/>
      <c r="E40" s="9"/>
      <c r="F40" s="14"/>
      <c r="G40" s="9"/>
      <c r="H40" s="9"/>
      <c r="I40" s="9"/>
      <c r="J40" s="29">
        <v>0.93</v>
      </c>
      <c r="K40" s="12"/>
      <c r="L40" s="7">
        <f t="shared" si="5"/>
        <v>1.0019339353096812</v>
      </c>
      <c r="M40" s="5"/>
      <c r="N40" s="7">
        <f t="shared" si="6"/>
        <v>1.0019339353096812</v>
      </c>
      <c r="O40" s="7">
        <f>PRODUCT(N40:N$62)</f>
        <v>1.0222531875510992</v>
      </c>
    </row>
    <row r="41" spans="2:15" x14ac:dyDescent="0.25">
      <c r="B41" s="5" t="str">
        <f t="shared" si="0"/>
        <v>29 - 30</v>
      </c>
      <c r="C41" s="5">
        <f t="shared" si="2"/>
        <v>29</v>
      </c>
      <c r="D41" s="5"/>
      <c r="E41" s="9"/>
      <c r="F41" s="14"/>
      <c r="G41" s="9"/>
      <c r="H41" s="9"/>
      <c r="I41" s="9"/>
      <c r="J41" s="29">
        <v>0.93</v>
      </c>
      <c r="K41" s="12"/>
      <c r="L41" s="7">
        <f t="shared" si="5"/>
        <v>1.0017984381814493</v>
      </c>
      <c r="M41" s="5"/>
      <c r="N41" s="7">
        <f t="shared" si="6"/>
        <v>1.0017984381814493</v>
      </c>
      <c r="O41" s="7">
        <f>PRODUCT(N41:N$62)</f>
        <v>1.0202800319715075</v>
      </c>
    </row>
    <row r="42" spans="2:15" x14ac:dyDescent="0.25">
      <c r="B42" s="5" t="str">
        <f t="shared" si="0"/>
        <v>30 - 31</v>
      </c>
      <c r="C42" s="5">
        <f t="shared" si="2"/>
        <v>30</v>
      </c>
      <c r="D42" s="5"/>
      <c r="E42" s="9"/>
      <c r="F42" s="14"/>
      <c r="G42" s="9"/>
      <c r="H42" s="9"/>
      <c r="I42" s="9"/>
      <c r="J42" s="29">
        <v>0.93</v>
      </c>
      <c r="K42" s="12"/>
      <c r="L42" s="7">
        <f t="shared" ref="L42:L48" si="7">L41^J42</f>
        <v>1.0016724422971501</v>
      </c>
      <c r="M42" s="5"/>
      <c r="N42" s="7">
        <f t="shared" si="6"/>
        <v>1.0016724422971501</v>
      </c>
      <c r="O42" s="7">
        <f>PRODUCT(N42:N$62)</f>
        <v>1.0184484154553157</v>
      </c>
    </row>
    <row r="43" spans="2:15" x14ac:dyDescent="0.25">
      <c r="B43" s="5" t="str">
        <f t="shared" si="0"/>
        <v>31 - 32</v>
      </c>
      <c r="C43" s="5">
        <f t="shared" si="2"/>
        <v>31</v>
      </c>
      <c r="D43" s="5"/>
      <c r="E43" s="9"/>
      <c r="F43" s="14"/>
      <c r="G43" s="9"/>
      <c r="H43" s="9"/>
      <c r="I43" s="9"/>
      <c r="J43" s="29">
        <v>0.93</v>
      </c>
      <c r="K43" s="12"/>
      <c r="L43" s="7">
        <f t="shared" si="7"/>
        <v>1.0015552803462027</v>
      </c>
      <c r="M43" s="5"/>
      <c r="N43" s="7">
        <f t="shared" si="6"/>
        <v>1.0015552803462027</v>
      </c>
      <c r="O43" s="7">
        <f>PRODUCT(N43:N$62)</f>
        <v>1.0167479631561915</v>
      </c>
    </row>
    <row r="44" spans="2:15" x14ac:dyDescent="0.25">
      <c r="B44" s="5" t="str">
        <f t="shared" si="0"/>
        <v>32 - 33</v>
      </c>
      <c r="C44" s="5">
        <f t="shared" si="2"/>
        <v>32</v>
      </c>
      <c r="D44" s="5"/>
      <c r="E44" s="9"/>
      <c r="F44" s="14"/>
      <c r="G44" s="9"/>
      <c r="H44" s="9"/>
      <c r="I44" s="9"/>
      <c r="J44" s="29">
        <v>0.93</v>
      </c>
      <c r="K44" s="12"/>
      <c r="L44" s="7">
        <f t="shared" si="7"/>
        <v>1.0014463320305131</v>
      </c>
      <c r="M44" s="5"/>
      <c r="N44" s="7">
        <f t="shared" si="6"/>
        <v>1.0014463320305131</v>
      </c>
      <c r="O44" s="7">
        <f>PRODUCT(N44:N$62)</f>
        <v>1.0151690906214759</v>
      </c>
    </row>
    <row r="45" spans="2:15" x14ac:dyDescent="0.25">
      <c r="B45" s="5" t="str">
        <f t="shared" si="0"/>
        <v>33 - 34</v>
      </c>
      <c r="C45" s="5">
        <f t="shared" si="2"/>
        <v>33</v>
      </c>
      <c r="D45" s="5"/>
      <c r="E45" s="9"/>
      <c r="F45" s="14"/>
      <c r="G45" s="9"/>
      <c r="H45" s="9"/>
      <c r="I45" s="9"/>
      <c r="J45" s="29">
        <v>0.93</v>
      </c>
      <c r="K45" s="12"/>
      <c r="L45" s="7">
        <f t="shared" si="7"/>
        <v>1.0013450207329011</v>
      </c>
      <c r="M45" s="5"/>
      <c r="N45" s="7">
        <f t="shared" si="6"/>
        <v>1.0013450207329011</v>
      </c>
      <c r="O45" s="7">
        <f>PRODUCT(N45:N$62)</f>
        <v>1.0137029395905208</v>
      </c>
    </row>
    <row r="46" spans="2:15" x14ac:dyDescent="0.25">
      <c r="B46" s="5" t="str">
        <f t="shared" si="0"/>
        <v>34 - 35</v>
      </c>
      <c r="C46" s="5">
        <f t="shared" si="2"/>
        <v>34</v>
      </c>
      <c r="D46" s="5"/>
      <c r="E46" s="9"/>
      <c r="F46" s="14"/>
      <c r="G46" s="9"/>
      <c r="H46" s="9"/>
      <c r="I46" s="9"/>
      <c r="J46" s="29">
        <v>0.93</v>
      </c>
      <c r="K46" s="12"/>
      <c r="L46" s="7">
        <f t="shared" si="7"/>
        <v>1.0012508104242481</v>
      </c>
      <c r="M46" s="5"/>
      <c r="N46" s="7">
        <f t="shared" si="6"/>
        <v>1.0012508104242481</v>
      </c>
      <c r="O46" s="7">
        <f>PRODUCT(N46:N$62)</f>
        <v>1.0123413195269844</v>
      </c>
    </row>
    <row r="47" spans="2:15" x14ac:dyDescent="0.25">
      <c r="B47" s="5" t="str">
        <f t="shared" si="0"/>
        <v>35 - 36</v>
      </c>
      <c r="C47" s="5">
        <f t="shared" si="2"/>
        <v>35</v>
      </c>
      <c r="D47" s="5"/>
      <c r="E47" s="9"/>
      <c r="F47" s="14"/>
      <c r="G47" s="9"/>
      <c r="H47" s="9"/>
      <c r="I47" s="9"/>
      <c r="J47" s="29">
        <v>0.93</v>
      </c>
      <c r="K47" s="12"/>
      <c r="L47" s="7">
        <f t="shared" si="7"/>
        <v>1.0011632027919104</v>
      </c>
      <c r="M47" s="5"/>
      <c r="N47" s="7">
        <f t="shared" si="6"/>
        <v>1.0011632027919104</v>
      </c>
      <c r="O47" s="7">
        <f>PRODUCT(N47:N$62)</f>
        <v>1.0110766543080618</v>
      </c>
    </row>
    <row r="48" spans="2:15" x14ac:dyDescent="0.25">
      <c r="B48" s="5" t="str">
        <f t="shared" si="0"/>
        <v>36 - 37</v>
      </c>
      <c r="C48" s="5">
        <f t="shared" si="2"/>
        <v>36</v>
      </c>
      <c r="D48" s="5"/>
      <c r="E48" s="9"/>
      <c r="F48" s="14"/>
      <c r="G48" s="9"/>
      <c r="H48" s="9"/>
      <c r="I48" s="9"/>
      <c r="J48" s="29">
        <v>0.93</v>
      </c>
      <c r="K48" s="12"/>
      <c r="L48" s="7">
        <f t="shared" si="7"/>
        <v>1.0010817345732614</v>
      </c>
      <c r="M48" s="5"/>
      <c r="N48" s="7">
        <f t="shared" si="6"/>
        <v>1.0010817345732614</v>
      </c>
      <c r="O48" s="7">
        <f>PRODUCT(N48:N$62)</f>
        <v>1.0099019335593904</v>
      </c>
    </row>
    <row r="49" spans="2:15" x14ac:dyDescent="0.25">
      <c r="B49" s="5" t="str">
        <f t="shared" si="0"/>
        <v>37 - 38</v>
      </c>
      <c r="C49" s="5">
        <f t="shared" si="2"/>
        <v>37</v>
      </c>
      <c r="D49" s="5"/>
      <c r="E49" s="9"/>
      <c r="F49" s="14"/>
      <c r="G49" s="9"/>
      <c r="H49" s="9"/>
      <c r="I49" s="9"/>
      <c r="J49" s="29">
        <v>0.93</v>
      </c>
      <c r="K49" s="12"/>
      <c r="L49" s="7">
        <f t="shared" ref="L49:L50" si="8">L48^J49</f>
        <v>1.0010059750794478</v>
      </c>
      <c r="M49" s="5"/>
      <c r="N49" s="7">
        <f t="shared" si="6"/>
        <v>1.0010059750794478</v>
      </c>
      <c r="O49" s="7">
        <f>PRODUCT(N49:N$62)</f>
        <v>1.0088106681817426</v>
      </c>
    </row>
    <row r="50" spans="2:15" x14ac:dyDescent="0.25">
      <c r="B50" s="5" t="str">
        <f t="shared" si="0"/>
        <v>38 - 39</v>
      </c>
      <c r="C50" s="5">
        <f t="shared" si="2"/>
        <v>38</v>
      </c>
      <c r="D50" s="5"/>
      <c r="E50" s="9"/>
      <c r="F50" s="14"/>
      <c r="G50" s="9"/>
      <c r="H50" s="9"/>
      <c r="I50" s="9"/>
      <c r="J50" s="29">
        <v>0.93</v>
      </c>
      <c r="K50" s="12"/>
      <c r="L50" s="7">
        <f t="shared" si="8"/>
        <v>1.0009355238955593</v>
      </c>
      <c r="M50" s="5"/>
      <c r="N50" s="7">
        <f t="shared" si="6"/>
        <v>1.0009355238955593</v>
      </c>
      <c r="O50" s="7">
        <f>PRODUCT(N50:N$62)</f>
        <v>1.0077968496658332</v>
      </c>
    </row>
    <row r="51" spans="2:15" x14ac:dyDescent="0.25">
      <c r="B51" s="5" t="str">
        <f t="shared" si="0"/>
        <v>39 - 40</v>
      </c>
      <c r="C51" s="5">
        <f t="shared" si="2"/>
        <v>39</v>
      </c>
      <c r="D51" s="5"/>
      <c r="E51" s="9"/>
      <c r="F51" s="14"/>
      <c r="G51" s="9"/>
      <c r="H51" s="9"/>
      <c r="I51" s="9"/>
      <c r="J51" s="29">
        <v>0.93</v>
      </c>
      <c r="K51" s="12"/>
      <c r="L51" s="7">
        <f>L50^J51</f>
        <v>1.0008700087444498</v>
      </c>
      <c r="M51" s="5"/>
      <c r="N51" s="7">
        <f t="shared" si="6"/>
        <v>1.0008700087444498</v>
      </c>
      <c r="O51" s="7">
        <f>PRODUCT(N51:N$62)</f>
        <v>1.0068549128355142</v>
      </c>
    </row>
    <row r="52" spans="2:15" x14ac:dyDescent="0.25">
      <c r="B52" s="5" t="str">
        <f t="shared" si="0"/>
        <v>40 - 41</v>
      </c>
      <c r="C52" s="5">
        <f t="shared" si="2"/>
        <v>40</v>
      </c>
      <c r="D52" s="5"/>
      <c r="E52" s="9"/>
      <c r="F52" s="14"/>
      <c r="G52" s="9"/>
      <c r="H52" s="9"/>
      <c r="I52" s="9"/>
      <c r="J52" s="29">
        <v>0.93</v>
      </c>
      <c r="K52" s="12"/>
      <c r="L52" s="7">
        <f>L51^J52</f>
        <v>1.0008090835023897</v>
      </c>
      <c r="M52" s="5"/>
      <c r="N52" s="7">
        <f t="shared" si="6"/>
        <v>1.0008090835023897</v>
      </c>
      <c r="O52" s="7">
        <f>PRODUCT(N52:N$62)</f>
        <v>1.0059797016982981</v>
      </c>
    </row>
    <row r="53" spans="2:15" x14ac:dyDescent="0.25">
      <c r="B53" s="5" t="str">
        <f t="shared" si="0"/>
        <v>41 - 42</v>
      </c>
      <c r="C53" s="5">
        <f t="shared" si="2"/>
        <v>41</v>
      </c>
      <c r="D53" s="5"/>
      <c r="E53" s="9"/>
      <c r="F53" s="14"/>
      <c r="G53" s="9"/>
      <c r="H53" s="9"/>
      <c r="I53" s="9"/>
      <c r="J53" s="29">
        <v>0.93</v>
      </c>
      <c r="K53" s="12"/>
      <c r="L53" s="7">
        <f>L52^J53</f>
        <v>1.0007524263556142</v>
      </c>
      <c r="M53" s="5"/>
      <c r="N53" s="7">
        <f t="shared" si="6"/>
        <v>1.0007524263556142</v>
      </c>
      <c r="O53" s="7">
        <f>PRODUCT(N53:N$62)</f>
        <v>1.0051664381160621</v>
      </c>
    </row>
    <row r="54" spans="2:15" x14ac:dyDescent="0.25">
      <c r="B54" s="5" t="str">
        <f t="shared" si="0"/>
        <v>42 - 43</v>
      </c>
      <c r="C54" s="5">
        <f t="shared" si="2"/>
        <v>42</v>
      </c>
      <c r="D54" s="5"/>
      <c r="E54" s="9"/>
      <c r="F54" s="14"/>
      <c r="G54" s="9"/>
      <c r="H54" s="9"/>
      <c r="I54" s="9"/>
      <c r="J54" s="29">
        <v>0.93</v>
      </c>
      <c r="K54" s="12"/>
      <c r="L54" s="7">
        <f>L53^J54</f>
        <v>1.0006997380876312</v>
      </c>
      <c r="M54" s="5"/>
      <c r="N54" s="7">
        <f t="shared" si="6"/>
        <v>1.0006997380876312</v>
      </c>
      <c r="O54" s="7">
        <f>PRODUCT(N54:N$62)</f>
        <v>1.0044106930387589</v>
      </c>
    </row>
    <row r="55" spans="2:15" x14ac:dyDescent="0.25">
      <c r="B55" s="5" t="str">
        <f t="shared" si="0"/>
        <v>43 - 44</v>
      </c>
      <c r="C55" s="5">
        <f t="shared" si="2"/>
        <v>43</v>
      </c>
      <c r="D55" s="5"/>
      <c r="E55" s="9"/>
      <c r="F55" s="14"/>
      <c r="G55" s="9"/>
      <c r="H55" s="9"/>
      <c r="I55" s="9"/>
      <c r="J55" s="29">
        <v>0.93</v>
      </c>
      <c r="K55" s="12"/>
      <c r="L55" s="7">
        <f>L54^J55</f>
        <v>1.0006507404879064</v>
      </c>
      <c r="M55" s="5"/>
      <c r="N55" s="7">
        <f t="shared" si="6"/>
        <v>1.0006507404879064</v>
      </c>
      <c r="O55" s="7">
        <f>PRODUCT(N55:N$62)</f>
        <v>1.0037083600703443</v>
      </c>
    </row>
    <row r="56" spans="2:15" x14ac:dyDescent="0.25">
      <c r="B56" s="5" t="str">
        <f t="shared" si="0"/>
        <v>44 - 45</v>
      </c>
      <c r="C56" s="5">
        <f t="shared" si="2"/>
        <v>44</v>
      </c>
      <c r="D56" s="5"/>
      <c r="E56" s="9"/>
      <c r="F56" s="14"/>
      <c r="G56" s="9"/>
      <c r="H56" s="9"/>
      <c r="I56" s="9"/>
      <c r="J56" s="29">
        <v>0.93</v>
      </c>
      <c r="K56" s="12"/>
      <c r="L56" s="7">
        <f>L55^J56</f>
        <v>1.0006051748732243</v>
      </c>
      <c r="M56" s="5"/>
      <c r="N56" s="7">
        <f t="shared" si="6"/>
        <v>1.0006051748732243</v>
      </c>
      <c r="O56" s="7">
        <f>PRODUCT(N56:N$62)</f>
        <v>1.0030556311595258</v>
      </c>
    </row>
    <row r="57" spans="2:15" x14ac:dyDescent="0.25">
      <c r="B57" s="5" t="str">
        <f t="shared" si="0"/>
        <v>45 - 46</v>
      </c>
      <c r="C57" s="5">
        <f t="shared" si="2"/>
        <v>45</v>
      </c>
      <c r="D57" s="5"/>
      <c r="E57" s="9"/>
      <c r="F57" s="14"/>
      <c r="G57" s="9"/>
      <c r="H57" s="9"/>
      <c r="I57" s="9"/>
      <c r="J57" s="29">
        <v>0.93</v>
      </c>
      <c r="K57" s="12"/>
      <c r="L57" s="7">
        <f>L56^J57</f>
        <v>1.0005628007136687</v>
      </c>
      <c r="M57" s="5"/>
      <c r="N57" s="7">
        <f t="shared" si="6"/>
        <v>1.0005628007136687</v>
      </c>
      <c r="O57" s="7">
        <f>PRODUCT(N57:N$62)</f>
        <v>1.0024489742286333</v>
      </c>
    </row>
    <row r="58" spans="2:15" x14ac:dyDescent="0.25">
      <c r="B58" s="5" t="str">
        <f t="shared" si="0"/>
        <v>46 - 47</v>
      </c>
      <c r="C58" s="5">
        <f t="shared" si="2"/>
        <v>46</v>
      </c>
      <c r="D58" s="5"/>
      <c r="E58" s="9"/>
      <c r="F58" s="14"/>
      <c r="G58" s="9"/>
      <c r="H58" s="9"/>
      <c r="I58" s="9"/>
      <c r="J58" s="29">
        <v>0.93</v>
      </c>
      <c r="K58" s="12"/>
      <c r="L58" s="7">
        <f>L57^J58</f>
        <v>1.0005233943557426</v>
      </c>
      <c r="M58" s="5"/>
      <c r="N58" s="7">
        <f t="shared" si="6"/>
        <v>1.0005233943557426</v>
      </c>
      <c r="O58" s="7">
        <f>PRODUCT(N58:N$62)</f>
        <v>1.0018851125722636</v>
      </c>
    </row>
    <row r="59" spans="2:15" x14ac:dyDescent="0.25">
      <c r="B59" s="5" t="str">
        <f t="shared" si="0"/>
        <v>47 - 48</v>
      </c>
      <c r="C59" s="5">
        <f t="shared" si="2"/>
        <v>47</v>
      </c>
      <c r="D59" s="5"/>
      <c r="E59" s="9"/>
      <c r="F59" s="14"/>
      <c r="G59" s="9"/>
      <c r="H59" s="9"/>
      <c r="I59" s="9"/>
      <c r="J59" s="29">
        <v>0.93</v>
      </c>
      <c r="K59" s="12"/>
      <c r="L59" s="7">
        <f>L58^J59</f>
        <v>1.000486747835704</v>
      </c>
      <c r="M59" s="5"/>
      <c r="N59" s="7">
        <f t="shared" si="6"/>
        <v>1.000486747835704</v>
      </c>
      <c r="O59" s="7">
        <f>PRODUCT(N59:N$62)</f>
        <v>1.0013610058737288</v>
      </c>
    </row>
    <row r="60" spans="2:15" x14ac:dyDescent="0.25">
      <c r="B60" s="5" t="str">
        <f t="shared" si="0"/>
        <v>48 - 49</v>
      </c>
      <c r="C60" s="5">
        <f t="shared" si="2"/>
        <v>48</v>
      </c>
      <c r="D60" s="5"/>
      <c r="E60" s="9"/>
      <c r="F60" s="14"/>
      <c r="G60" s="9"/>
      <c r="H60" s="9"/>
      <c r="I60" s="9"/>
      <c r="J60" s="29">
        <v>0.93</v>
      </c>
      <c r="K60" s="12"/>
      <c r="L60" s="7">
        <f>L59^J60</f>
        <v>1.0004526677766847</v>
      </c>
      <c r="M60" s="5"/>
      <c r="N60" s="7">
        <f t="shared" si="6"/>
        <v>1.0004526677766847</v>
      </c>
      <c r="O60" s="7">
        <f>PRODUCT(N60:N$62)</f>
        <v>1.0008738327018483</v>
      </c>
    </row>
    <row r="61" spans="2:15" x14ac:dyDescent="0.25">
      <c r="B61" s="5" t="str">
        <f t="shared" si="0"/>
        <v>49 - 50</v>
      </c>
      <c r="C61" s="5">
        <f t="shared" si="2"/>
        <v>49</v>
      </c>
      <c r="D61" s="5"/>
      <c r="E61" s="9"/>
      <c r="F61" s="14"/>
      <c r="G61" s="9"/>
      <c r="H61" s="9"/>
      <c r="I61" s="9"/>
      <c r="J61" s="29">
        <v>0.93</v>
      </c>
      <c r="K61" s="12"/>
      <c r="L61" s="7">
        <f>L60^J61</f>
        <v>1.0004209743636343</v>
      </c>
      <c r="M61" s="5"/>
      <c r="N61" s="7">
        <f t="shared" si="6"/>
        <v>1.0004209743636343</v>
      </c>
      <c r="O61" s="7">
        <f>PRODUCT(N61:N$62)</f>
        <v>1.0004209743636343</v>
      </c>
    </row>
    <row r="62" spans="2:15" x14ac:dyDescent="0.25">
      <c r="B62" s="5" t="str">
        <f t="shared" si="0"/>
        <v>50 - 51</v>
      </c>
      <c r="C62" s="5">
        <f t="shared" si="2"/>
        <v>50</v>
      </c>
      <c r="D62" s="5"/>
      <c r="E62" s="9"/>
      <c r="F62" s="14"/>
      <c r="G62" s="9"/>
      <c r="H62" s="9"/>
      <c r="I62" s="9"/>
      <c r="J62" s="29">
        <v>0</v>
      </c>
      <c r="K62" s="12"/>
      <c r="L62" s="7">
        <f>L61^J62</f>
        <v>1</v>
      </c>
      <c r="M62" s="5"/>
      <c r="N62" s="7">
        <f t="shared" si="6"/>
        <v>1</v>
      </c>
      <c r="O62" s="7">
        <f>PRODUCT(N62:N$62)</f>
        <v>1</v>
      </c>
    </row>
    <row r="63" spans="2:15" x14ac:dyDescent="0.25">
      <c r="K63" s="12"/>
      <c r="L63" s="1"/>
    </row>
    <row r="64" spans="2:15" x14ac:dyDescent="0.25">
      <c r="K64" s="12"/>
    </row>
    <row r="65" spans="11:11" x14ac:dyDescent="0.25">
      <c r="K65" s="12"/>
    </row>
    <row r="66" spans="11:11" x14ac:dyDescent="0.25">
      <c r="K66" s="12"/>
    </row>
    <row r="67" spans="11:11" x14ac:dyDescent="0.25">
      <c r="K67" s="12"/>
    </row>
    <row r="68" spans="11:11" x14ac:dyDescent="0.25">
      <c r="K68" s="12"/>
    </row>
    <row r="69" spans="11:11" x14ac:dyDescent="0.25">
      <c r="K69" s="12"/>
    </row>
    <row r="70" spans="11:11" x14ac:dyDescent="0.25">
      <c r="K70" s="12"/>
    </row>
    <row r="71" spans="11:11" x14ac:dyDescent="0.25">
      <c r="K71" s="12"/>
    </row>
    <row r="72" spans="11:11" x14ac:dyDescent="0.25">
      <c r="K72" s="12"/>
    </row>
    <row r="73" spans="11:11" x14ac:dyDescent="0.25">
      <c r="K73" s="12"/>
    </row>
    <row r="74" spans="11:11" x14ac:dyDescent="0.25">
      <c r="K74" s="12"/>
    </row>
    <row r="75" spans="11:11" x14ac:dyDescent="0.25">
      <c r="K75" s="12"/>
    </row>
    <row r="76" spans="11:11" x14ac:dyDescent="0.25">
      <c r="K76" s="12"/>
    </row>
    <row r="77" spans="11:11" x14ac:dyDescent="0.25">
      <c r="K77" s="12"/>
    </row>
    <row r="78" spans="11:11" x14ac:dyDescent="0.25">
      <c r="K78" s="12"/>
    </row>
    <row r="79" spans="11:11" x14ac:dyDescent="0.25">
      <c r="K79" s="12"/>
    </row>
    <row r="80" spans="11:11" x14ac:dyDescent="0.25">
      <c r="K80" s="12"/>
    </row>
    <row r="81" spans="11:11" x14ac:dyDescent="0.25">
      <c r="K81" s="12"/>
    </row>
    <row r="82" spans="11:11" x14ac:dyDescent="0.25">
      <c r="K82" s="12"/>
    </row>
    <row r="83" spans="11:11" x14ac:dyDescent="0.25">
      <c r="K83" s="12"/>
    </row>
    <row r="84" spans="11:11" x14ac:dyDescent="0.25">
      <c r="K84" s="12"/>
    </row>
  </sheetData>
  <pageMargins left="0.45" right="0.45" top="0.5" bottom="0.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Example</vt:lpstr>
      <vt:lpstr>Example!Print_Area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Grimm</dc:creator>
  <cp:lastModifiedBy>Don Grimm</cp:lastModifiedBy>
  <cp:lastPrinted>2024-06-24T17:29:23Z</cp:lastPrinted>
  <dcterms:created xsi:type="dcterms:W3CDTF">2024-06-24T14:18:25Z</dcterms:created>
  <dcterms:modified xsi:type="dcterms:W3CDTF">2024-06-24T19:56:24Z</dcterms:modified>
</cp:coreProperties>
</file>