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Archer\Marketing\"/>
    </mc:Choice>
  </mc:AlternateContent>
  <xr:revisionPtr revIDLastSave="0" documentId="8_{32B0B80B-94D1-4368-B224-96A2B551F15C}" xr6:coauthVersionLast="47" xr6:coauthVersionMax="47" xr10:uidLastSave="{00000000-0000-0000-0000-000000000000}"/>
  <bookViews>
    <workbookView xWindow="-120" yWindow="-120" windowWidth="29040" windowHeight="15720" xr2:uid="{FEF75E38-715F-48C6-B642-9057EC5D2226}"/>
  </bookViews>
  <sheets>
    <sheet name="Sheet1" sheetId="1" r:id="rId1"/>
  </sheets>
  <definedNames>
    <definedName name="_xlnm.Print_Area" localSheetId="0">Sheet1!$C$16:$L$63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0" i="1" l="1"/>
  <c r="C19" i="1"/>
  <c r="C43" i="1"/>
  <c r="C59" i="1" s="1"/>
  <c r="D59" i="1" s="1"/>
  <c r="J59" i="1" s="1"/>
  <c r="C42" i="1" l="1"/>
  <c r="C58" i="1" l="1"/>
  <c r="D58" i="1" s="1"/>
  <c r="J58" i="1" s="1"/>
  <c r="C41" i="1"/>
  <c r="C40" i="1" l="1"/>
  <c r="C57" i="1"/>
  <c r="D57" i="1" s="1"/>
  <c r="J57" i="1" s="1"/>
  <c r="C39" i="1" l="1"/>
  <c r="C56" i="1"/>
  <c r="D56" i="1" s="1"/>
  <c r="J56" i="1" s="1"/>
  <c r="C38" i="1" l="1"/>
  <c r="C55" i="1"/>
  <c r="D55" i="1" s="1"/>
  <c r="J55" i="1" s="1"/>
  <c r="C37" i="1" l="1"/>
  <c r="C54" i="1"/>
  <c r="D54" i="1" s="1"/>
  <c r="J54" i="1" s="1"/>
  <c r="C36" i="1" l="1"/>
  <c r="C53" i="1"/>
  <c r="D53" i="1" s="1"/>
  <c r="J53" i="1" s="1"/>
  <c r="C35" i="1" l="1"/>
  <c r="C52" i="1"/>
  <c r="D52" i="1" s="1"/>
  <c r="J52" i="1" s="1"/>
  <c r="C34" i="1" l="1"/>
  <c r="C50" i="1" s="1"/>
  <c r="D50" i="1" s="1"/>
  <c r="J50" i="1" s="1"/>
  <c r="C51" i="1"/>
  <c r="D51" i="1" s="1"/>
  <c r="J51" i="1" s="1"/>
  <c r="E50" i="1" l="1"/>
  <c r="G50" i="1" s="1"/>
  <c r="K50" i="1" s="1"/>
  <c r="E51" i="1"/>
  <c r="G51" i="1" s="1"/>
  <c r="E52" i="1"/>
  <c r="G52" i="1" s="1"/>
  <c r="E53" i="1"/>
  <c r="G53" i="1" s="1"/>
  <c r="E54" i="1"/>
  <c r="G54" i="1" s="1"/>
  <c r="E55" i="1"/>
  <c r="G55" i="1" s="1"/>
  <c r="E56" i="1"/>
  <c r="G56" i="1" s="1"/>
  <c r="E57" i="1"/>
  <c r="G57" i="1" s="1"/>
  <c r="E58" i="1"/>
  <c r="G58" i="1" s="1"/>
  <c r="E59" i="1"/>
  <c r="G59" i="1" s="1"/>
  <c r="G34" i="1"/>
  <c r="F50" i="1" s="1"/>
  <c r="H50" i="1" s="1"/>
  <c r="L50" i="1" s="1"/>
  <c r="G35" i="1"/>
  <c r="F51" i="1" s="1"/>
  <c r="H51" i="1" s="1"/>
  <c r="G36" i="1"/>
  <c r="F52" i="1" s="1"/>
  <c r="H52" i="1" s="1"/>
  <c r="G37" i="1"/>
  <c r="F53" i="1" s="1"/>
  <c r="H53" i="1" s="1"/>
  <c r="G38" i="1"/>
  <c r="F54" i="1" s="1"/>
  <c r="H54" i="1" s="1"/>
  <c r="G39" i="1"/>
  <c r="F55" i="1" s="1"/>
  <c r="H55" i="1" s="1"/>
  <c r="G40" i="1"/>
  <c r="F56" i="1" s="1"/>
  <c r="H56" i="1" s="1"/>
  <c r="G41" i="1"/>
  <c r="F57" i="1" s="1"/>
  <c r="H57" i="1" s="1"/>
  <c r="G42" i="1"/>
  <c r="F58" i="1" s="1"/>
  <c r="H58" i="1" s="1"/>
  <c r="G43" i="1"/>
  <c r="F59" i="1" s="1"/>
  <c r="H59" i="1" s="1"/>
  <c r="G33" i="1"/>
  <c r="K59" i="1" l="1"/>
  <c r="L57" i="1"/>
  <c r="L53" i="1"/>
  <c r="L54" i="1"/>
  <c r="L55" i="1"/>
  <c r="L51" i="1"/>
  <c r="L56" i="1"/>
  <c r="L52" i="1"/>
  <c r="L59" i="1"/>
  <c r="L58" i="1"/>
  <c r="K57" i="1"/>
  <c r="K52" i="1"/>
  <c r="K51" i="1"/>
  <c r="K53" i="1"/>
  <c r="K55" i="1"/>
  <c r="K56" i="1"/>
  <c r="K54" i="1"/>
  <c r="K58" i="1"/>
</calcChain>
</file>

<file path=xl/sharedStrings.xml><?xml version="1.0" encoding="utf-8"?>
<sst xmlns="http://schemas.openxmlformats.org/spreadsheetml/2006/main" count="50" uniqueCount="47">
  <si>
    <t>Prior</t>
  </si>
  <si>
    <t>Ultimate 
Loss &amp; DCC</t>
  </si>
  <si>
    <t>Paid 
Loss &amp; DCC</t>
  </si>
  <si>
    <t>IBNR 
(Incl DCC)</t>
  </si>
  <si>
    <t>Reported 
Loss &amp; DCC</t>
  </si>
  <si>
    <t>Bulk &amp; IBNR 
on Loss &amp; DCC</t>
  </si>
  <si>
    <t>Cumulative Paid 
Loss &amp; DCC</t>
  </si>
  <si>
    <t>Incurred 
Loss &amp; DCC</t>
  </si>
  <si>
    <t>Accident
Year</t>
  </si>
  <si>
    <t>Sch P - Part 2,
 Col 10</t>
  </si>
  <si>
    <t>Sch P - Part 3,
 Col 10</t>
  </si>
  <si>
    <t>Sch P - Part 4,
 Col 10</t>
  </si>
  <si>
    <t>NAIC Source:</t>
  </si>
  <si>
    <t>NAIC Label:</t>
  </si>
  <si>
    <t>Paid Loss &amp; DCC
(% of Ultimate)</t>
  </si>
  <si>
    <t>Rept Loss &amp; DCC
(% of Ultimate)</t>
  </si>
  <si>
    <t>Paid Loss &amp; DCC
Age-to-Ult Factor</t>
  </si>
  <si>
    <t>Rept Loss &amp; DCC
Age-to-Ult Factor</t>
  </si>
  <si>
    <t>Paid Loss &amp; DCC
Age-to-Age Factor</t>
  </si>
  <si>
    <t>Rept Loss &amp; DCC
Age-to-Age Factor</t>
  </si>
  <si>
    <t>A</t>
  </si>
  <si>
    <t>B</t>
  </si>
  <si>
    <t>C</t>
  </si>
  <si>
    <t>D = A - C</t>
  </si>
  <si>
    <t>E = B/A</t>
  </si>
  <si>
    <t>F = D/A</t>
  </si>
  <si>
    <t>G = 1/E</t>
  </si>
  <si>
    <t>H = 1/F</t>
  </si>
  <si>
    <t>I</t>
  </si>
  <si>
    <t>J</t>
  </si>
  <si>
    <t>Maturity 
(Age in Months)</t>
  </si>
  <si>
    <t>Calculation of Implied Loss Development Patterns</t>
  </si>
  <si>
    <t>for Paid and Reported Loss and DCC</t>
  </si>
  <si>
    <t>Note: User input is indicated by light green shading.</t>
  </si>
  <si>
    <t xml:space="preserve">Evaluation Date: </t>
  </si>
  <si>
    <t>Notes</t>
  </si>
  <si>
    <r>
      <rPr>
        <b/>
        <sz val="11"/>
        <color rgb="FF0070C0"/>
        <rFont val="Aptos Narrow"/>
        <family val="2"/>
        <scheme val="minor"/>
      </rPr>
      <t>I</t>
    </r>
    <r>
      <rPr>
        <sz val="11"/>
        <color rgb="FF0070C0"/>
        <rFont val="Aptos Narrow"/>
        <family val="2"/>
        <scheme val="minor"/>
      </rPr>
      <t xml:space="preserve"> </t>
    </r>
    <r>
      <rPr>
        <sz val="11"/>
        <color theme="1"/>
        <rFont val="Aptos Narrow"/>
        <family val="2"/>
        <scheme val="minor"/>
      </rPr>
      <t>= (</t>
    </r>
    <r>
      <rPr>
        <b/>
        <sz val="11"/>
        <color rgb="FF0070C0"/>
        <rFont val="Aptos Narrow"/>
        <family val="2"/>
        <scheme val="minor"/>
      </rPr>
      <t>G</t>
    </r>
    <r>
      <rPr>
        <sz val="11"/>
        <color theme="1"/>
        <rFont val="Aptos Narrow"/>
        <family val="2"/>
        <scheme val="minor"/>
      </rPr>
      <t xml:space="preserve"> at Age X) / (</t>
    </r>
    <r>
      <rPr>
        <b/>
        <sz val="11"/>
        <color rgb="FF0070C0"/>
        <rFont val="Aptos Narrow"/>
        <family val="2"/>
        <scheme val="minor"/>
      </rPr>
      <t>G</t>
    </r>
    <r>
      <rPr>
        <sz val="11"/>
        <color theme="1"/>
        <rFont val="Aptos Narrow"/>
        <family val="2"/>
        <scheme val="minor"/>
      </rPr>
      <t xml:space="preserve"> at Age X-12)</t>
    </r>
  </si>
  <si>
    <r>
      <rPr>
        <b/>
        <sz val="11"/>
        <color rgb="FF0070C0"/>
        <rFont val="Aptos Narrow"/>
        <family val="2"/>
        <scheme val="minor"/>
      </rPr>
      <t>J</t>
    </r>
    <r>
      <rPr>
        <sz val="11"/>
        <color rgb="FF0070C0"/>
        <rFont val="Aptos Narrow"/>
        <family val="2"/>
        <scheme val="minor"/>
      </rPr>
      <t xml:space="preserve"> </t>
    </r>
    <r>
      <rPr>
        <sz val="11"/>
        <color theme="1"/>
        <rFont val="Aptos Narrow"/>
        <family val="2"/>
        <scheme val="minor"/>
      </rPr>
      <t>= (</t>
    </r>
    <r>
      <rPr>
        <b/>
        <sz val="11"/>
        <color rgb="FF0070C0"/>
        <rFont val="Aptos Narrow"/>
        <family val="2"/>
        <scheme val="minor"/>
      </rPr>
      <t>H</t>
    </r>
    <r>
      <rPr>
        <sz val="11"/>
        <color theme="1"/>
        <rFont val="Aptos Narrow"/>
        <family val="2"/>
        <scheme val="minor"/>
      </rPr>
      <t xml:space="preserve"> at Age X) / (</t>
    </r>
    <r>
      <rPr>
        <b/>
        <sz val="11"/>
        <color rgb="FF0070C0"/>
        <rFont val="Aptos Narrow"/>
        <family val="2"/>
        <scheme val="minor"/>
      </rPr>
      <t>H</t>
    </r>
    <r>
      <rPr>
        <sz val="11"/>
        <color theme="1"/>
        <rFont val="Aptos Narrow"/>
        <family val="2"/>
        <scheme val="minor"/>
      </rPr>
      <t xml:space="preserve"> at Age X-12)</t>
    </r>
  </si>
  <si>
    <t xml:space="preserve">Line of Business: </t>
  </si>
  <si>
    <t>Workers Compensation</t>
  </si>
  <si>
    <t xml:space="preserve">Company Name: </t>
  </si>
  <si>
    <t>Industry Aggregate</t>
  </si>
  <si>
    <t>(Based on NAIC Annual Statement, Schedule P)</t>
  </si>
  <si>
    <t>responsibility for accuracy and application.</t>
  </si>
  <si>
    <t>Don Grimm, FCAS of Archer Actuarial Consulting</t>
  </si>
  <si>
    <t>This workbook created by:</t>
  </si>
  <si>
    <r>
      <rPr>
        <b/>
        <i/>
        <sz val="11"/>
        <color theme="1" tint="0.34998626667073579"/>
        <rFont val="Aptos Narrow"/>
        <family val="2"/>
        <scheme val="minor"/>
      </rPr>
      <t>Disclaimer:</t>
    </r>
    <r>
      <rPr>
        <i/>
        <sz val="11"/>
        <color theme="1" tint="0.34998626667073579"/>
        <rFont val="Aptos Narrow"/>
        <family val="2"/>
        <scheme val="minor"/>
      </rPr>
      <t xml:space="preserve"> Not actuarial advice. User assumes all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</si>
</sst>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5" formatCode="_(* #,##0_);_(* \(#,##0\);_(* &quot;-&quot;??_);_(@_)"/>
    <numFmt numFmtId="166" formatCode="0.0%"/>
    <numFmt numFmtId="171" formatCode="0.000"/>
  </numFmts>
  <fonts count="1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color rgb="FF0070C0"/>
      <name val="Aptos Narrow"/>
      <family val="2"/>
      <scheme val="minor"/>
    </font>
    <font>
      <sz val="11"/>
      <color rgb="FF0070C0"/>
      <name val="Aptos Narrow"/>
      <family val="2"/>
      <scheme val="minor"/>
    </font>
    <font>
      <sz val="1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0070C0"/>
      <name val="Aptos Narrow"/>
      <family val="2"/>
      <scheme val="minor"/>
    </font>
    <font>
      <u/>
      <sz val="11"/>
      <color theme="1"/>
      <name val="Aptos Narrow"/>
      <family val="2"/>
      <scheme val="minor"/>
    </font>
    <font>
      <i/>
      <sz val="12"/>
      <color theme="1"/>
      <name val="Aptos Narrow"/>
      <family val="2"/>
      <scheme val="minor"/>
    </font>
    <font>
      <sz val="14"/>
      <color rgb="FF0070C0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i/>
      <sz val="11"/>
      <color theme="1" tint="0.34998626667073579"/>
      <name val="Aptos Narrow"/>
      <family val="2"/>
      <scheme val="minor"/>
    </font>
    <font>
      <b/>
      <i/>
      <sz val="11"/>
      <color theme="1" tint="0.34998626667073579"/>
      <name val="Aptos Narrow"/>
      <family val="2"/>
      <scheme val="minor"/>
    </font>
    <font>
      <b/>
      <sz val="12"/>
      <color rgb="FF0070C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9">
    <xf numFmtId="0" fontId="0" fillId="0" borderId="0" xfId="0"/>
    <xf numFmtId="165" fontId="0" fillId="0" borderId="0" xfId="1" applyNumberFormat="1" applyFont="1"/>
    <xf numFmtId="0" fontId="0" fillId="0" borderId="0" xfId="0" applyAlignment="1">
      <alignment horizontal="center"/>
    </xf>
    <xf numFmtId="166" fontId="0" fillId="0" borderId="0" xfId="2" applyNumberFormat="1" applyFont="1"/>
    <xf numFmtId="171" fontId="0" fillId="0" borderId="0" xfId="0" applyNumberFormat="1"/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right" wrapText="1"/>
    </xf>
    <xf numFmtId="0" fontId="0" fillId="2" borderId="0" xfId="0" applyFill="1"/>
    <xf numFmtId="0" fontId="3" fillId="0" borderId="0" xfId="0" applyFont="1" applyAlignment="1">
      <alignment horizontal="right"/>
    </xf>
    <xf numFmtId="0" fontId="5" fillId="0" borderId="1" xfId="0" applyFont="1" applyBorder="1" applyAlignment="1">
      <alignment horizontal="right" wrapText="1"/>
    </xf>
    <xf numFmtId="165" fontId="5" fillId="3" borderId="0" xfId="1" applyNumberFormat="1" applyFont="1" applyFill="1"/>
    <xf numFmtId="165" fontId="5" fillId="3" borderId="0" xfId="0" applyNumberFormat="1" applyFont="1" applyFill="1"/>
    <xf numFmtId="0" fontId="0" fillId="0" borderId="0" xfId="1" applyNumberFormat="1" applyFont="1" applyAlignment="1">
      <alignment horizontal="center"/>
    </xf>
    <xf numFmtId="0" fontId="6" fillId="0" borderId="0" xfId="0" applyFont="1" applyAlignment="1">
      <alignment horizontal="centerContinuous"/>
    </xf>
    <xf numFmtId="0" fontId="7" fillId="0" borderId="0" xfId="0" applyFont="1" applyAlignment="1">
      <alignment horizontal="centerContinuous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0" xfId="0" applyBorder="1"/>
    <xf numFmtId="0" fontId="0" fillId="0" borderId="6" xfId="0" applyBorder="1"/>
    <xf numFmtId="0" fontId="0" fillId="0" borderId="0" xfId="0" applyBorder="1" applyAlignment="1">
      <alignment horizontal="right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2" fillId="0" borderId="0" xfId="0" applyFont="1" applyBorder="1"/>
    <xf numFmtId="0" fontId="9" fillId="0" borderId="0" xfId="0" applyFont="1"/>
    <xf numFmtId="0" fontId="10" fillId="0" borderId="0" xfId="0" applyFont="1" applyAlignment="1">
      <alignment horizontal="centerContinuous"/>
    </xf>
    <xf numFmtId="0" fontId="11" fillId="0" borderId="0" xfId="0" applyFont="1" applyAlignment="1">
      <alignment horizontal="centerContinuous"/>
    </xf>
    <xf numFmtId="0" fontId="12" fillId="0" borderId="0" xfId="0" applyFont="1" applyAlignment="1">
      <alignment horizontal="right"/>
    </xf>
    <xf numFmtId="0" fontId="12" fillId="0" borderId="0" xfId="0" applyFont="1" applyAlignment="1">
      <alignment horizontal="right" wrapText="1"/>
    </xf>
    <xf numFmtId="0" fontId="12" fillId="0" borderId="0" xfId="0" applyFont="1"/>
    <xf numFmtId="0" fontId="0" fillId="2" borderId="0" xfId="0" applyFill="1" applyAlignment="1">
      <alignment horizontal="center"/>
    </xf>
    <xf numFmtId="14" fontId="0" fillId="3" borderId="0" xfId="0" applyNumberFormat="1" applyFill="1" applyBorder="1" applyAlignment="1">
      <alignment horizontal="left"/>
    </xf>
    <xf numFmtId="0" fontId="0" fillId="0" borderId="0" xfId="0" applyBorder="1" applyAlignment="1">
      <alignment horizontal="left"/>
    </xf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right" vertical="center"/>
    </xf>
    <xf numFmtId="0" fontId="14" fillId="0" borderId="0" xfId="0" applyFont="1" applyBorder="1" applyAlignment="1">
      <alignment horizontal="left"/>
    </xf>
    <xf numFmtId="0" fontId="16" fillId="0" borderId="0" xfId="0" applyFont="1" applyBorder="1" applyAlignment="1">
      <alignment horizontal="left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Paid and Reported Loss &amp; DCC</a:t>
            </a:r>
          </a:p>
          <a:p>
            <a:pPr>
              <a:defRPr/>
            </a:pPr>
            <a:r>
              <a:rPr lang="en-US"/>
              <a:t>Carried</a:t>
            </a:r>
            <a:r>
              <a:rPr lang="en-US" baseline="0"/>
              <a:t> Percent of Ultimate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Paid Loss &amp; DCC</c:v>
          </c:tx>
          <c:spPr>
            <a:ln w="19050" cap="rnd">
              <a:solidFill>
                <a:schemeClr val="accent5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</a:schemeClr>
              </a:solidFill>
              <a:ln w="9525">
                <a:solidFill>
                  <a:schemeClr val="accent5">
                    <a:lumMod val="50000"/>
                  </a:schemeClr>
                </a:solidFill>
              </a:ln>
              <a:effectLst/>
            </c:spPr>
          </c:marker>
          <c:xVal>
            <c:numRef>
              <c:f>Sheet1!$D$50:$D$59</c:f>
              <c:numCache>
                <c:formatCode>General</c:formatCode>
                <c:ptCount val="10"/>
                <c:pt idx="0">
                  <c:v>120</c:v>
                </c:pt>
                <c:pt idx="1">
                  <c:v>108</c:v>
                </c:pt>
                <c:pt idx="2">
                  <c:v>96</c:v>
                </c:pt>
                <c:pt idx="3">
                  <c:v>84</c:v>
                </c:pt>
                <c:pt idx="4">
                  <c:v>72</c:v>
                </c:pt>
                <c:pt idx="5">
                  <c:v>60</c:v>
                </c:pt>
                <c:pt idx="6">
                  <c:v>48</c:v>
                </c:pt>
                <c:pt idx="7">
                  <c:v>36</c:v>
                </c:pt>
                <c:pt idx="8">
                  <c:v>24</c:v>
                </c:pt>
                <c:pt idx="9">
                  <c:v>12</c:v>
                </c:pt>
              </c:numCache>
            </c:numRef>
          </c:xVal>
          <c:yVal>
            <c:numRef>
              <c:f>Sheet1!$E$50:$E$59</c:f>
              <c:numCache>
                <c:formatCode>0.0%</c:formatCode>
                <c:ptCount val="10"/>
                <c:pt idx="0">
                  <c:v>0.85475799656282303</c:v>
                </c:pt>
                <c:pt idx="1">
                  <c:v>0.82676584785337592</c:v>
                </c:pt>
                <c:pt idx="2">
                  <c:v>0.81343882072057772</c:v>
                </c:pt>
                <c:pt idx="3">
                  <c:v>0.79289798669090561</c:v>
                </c:pt>
                <c:pt idx="4">
                  <c:v>0.76593800308832283</c:v>
                </c:pt>
                <c:pt idx="5">
                  <c:v>0.71165794738679966</c:v>
                </c:pt>
                <c:pt idx="6">
                  <c:v>0.67272572396917485</c:v>
                </c:pt>
                <c:pt idx="7">
                  <c:v>0.58181575859297863</c:v>
                </c:pt>
                <c:pt idx="8">
                  <c:v>0.44064294098663864</c:v>
                </c:pt>
                <c:pt idx="9">
                  <c:v>0.19006088709926891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667-45F5-8B01-49F885CCC428}"/>
            </c:ext>
          </c:extLst>
        </c:ser>
        <c:ser>
          <c:idx val="1"/>
          <c:order val="1"/>
          <c:tx>
            <c:v>Reported Loss &amp; DCC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Sheet1!$D$50:$D$59</c:f>
              <c:numCache>
                <c:formatCode>General</c:formatCode>
                <c:ptCount val="10"/>
                <c:pt idx="0">
                  <c:v>120</c:v>
                </c:pt>
                <c:pt idx="1">
                  <c:v>108</c:v>
                </c:pt>
                <c:pt idx="2">
                  <c:v>96</c:v>
                </c:pt>
                <c:pt idx="3">
                  <c:v>84</c:v>
                </c:pt>
                <c:pt idx="4">
                  <c:v>72</c:v>
                </c:pt>
                <c:pt idx="5">
                  <c:v>60</c:v>
                </c:pt>
                <c:pt idx="6">
                  <c:v>48</c:v>
                </c:pt>
                <c:pt idx="7">
                  <c:v>36</c:v>
                </c:pt>
                <c:pt idx="8">
                  <c:v>24</c:v>
                </c:pt>
                <c:pt idx="9">
                  <c:v>12</c:v>
                </c:pt>
              </c:numCache>
            </c:numRef>
          </c:xVal>
          <c:yVal>
            <c:numRef>
              <c:f>Sheet1!$F$50:$F$59</c:f>
              <c:numCache>
                <c:formatCode>0.0%</c:formatCode>
                <c:ptCount val="10"/>
                <c:pt idx="0">
                  <c:v>0.90896906092801788</c:v>
                </c:pt>
                <c:pt idx="1">
                  <c:v>0.89327786051024194</c:v>
                </c:pt>
                <c:pt idx="2">
                  <c:v>0.88382539579534491</c:v>
                </c:pt>
                <c:pt idx="3">
                  <c:v>0.86900611447967202</c:v>
                </c:pt>
                <c:pt idx="4">
                  <c:v>0.85938520391727102</c:v>
                </c:pt>
                <c:pt idx="5">
                  <c:v>0.81901650570376305</c:v>
                </c:pt>
                <c:pt idx="6">
                  <c:v>0.81201265959273239</c:v>
                </c:pt>
                <c:pt idx="7">
                  <c:v>0.7707621736908995</c:v>
                </c:pt>
                <c:pt idx="8">
                  <c:v>0.68203244048604483</c:v>
                </c:pt>
                <c:pt idx="9">
                  <c:v>0.48230762658030474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667-45F5-8B01-49F885CCC4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8329792"/>
        <c:axId val="178313472"/>
      </c:scatterChart>
      <c:valAx>
        <c:axId val="178329792"/>
        <c:scaling>
          <c:orientation val="minMax"/>
          <c:max val="132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/>
                  <a:t>Maturity (Age in Months)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313472"/>
        <c:crosses val="autoZero"/>
        <c:crossBetween val="midCat"/>
        <c:majorUnit val="12"/>
        <c:minorUnit val="6"/>
      </c:valAx>
      <c:valAx>
        <c:axId val="1783134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/>
                  <a:t>Percent of Carried Ultimate Loss &amp; DCC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329792"/>
        <c:crosses val="autoZero"/>
        <c:crossBetween val="midCat"/>
      </c:valAx>
      <c:spPr>
        <a:gradFill>
          <a:gsLst>
            <a:gs pos="0">
              <a:schemeClr val="accent1">
                <a:lumMod val="5000"/>
                <a:lumOff val="95000"/>
              </a:schemeClr>
            </a:gs>
            <a:gs pos="100000">
              <a:schemeClr val="accent5">
                <a:lumMod val="20000"/>
                <a:lumOff val="80000"/>
              </a:schemeClr>
            </a:gs>
          </a:gsLst>
          <a:lin ang="5400000" scaled="1"/>
        </a:gra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409575</xdr:colOff>
      <xdr:row>24</xdr:row>
      <xdr:rowOff>38100</xdr:rowOff>
    </xdr:from>
    <xdr:to>
      <xdr:col>11</xdr:col>
      <xdr:colOff>1209675</xdr:colOff>
      <xdr:row>44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477AAE9-939B-C21A-A2EE-18197B1CC6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341242-FA8C-4667-B37A-0237892C1E4A}">
  <sheetPr>
    <pageSetUpPr fitToPage="1"/>
  </sheetPr>
  <dimension ref="B2:L63"/>
  <sheetViews>
    <sheetView showGridLines="0" tabSelected="1" topLeftCell="A15" workbookViewId="0">
      <selection activeCell="I24" sqref="I24"/>
    </sheetView>
  </sheetViews>
  <sheetFormatPr defaultRowHeight="15" x14ac:dyDescent="0.25"/>
  <cols>
    <col min="1" max="1" width="3" customWidth="1"/>
    <col min="2" max="2" width="4.7109375" customWidth="1"/>
    <col min="3" max="3" width="15" customWidth="1"/>
    <col min="4" max="16" width="18.42578125" customWidth="1"/>
  </cols>
  <sheetData>
    <row r="2" spans="2:12" ht="7.5" customHeight="1" x14ac:dyDescent="0.25">
      <c r="B2" s="15"/>
      <c r="C2" s="16"/>
      <c r="D2" s="16"/>
      <c r="E2" s="17"/>
    </row>
    <row r="3" spans="2:12" x14ac:dyDescent="0.25">
      <c r="B3" s="18"/>
      <c r="C3" s="25" t="s">
        <v>33</v>
      </c>
      <c r="D3" s="19"/>
      <c r="E3" s="20"/>
    </row>
    <row r="4" spans="2:12" x14ac:dyDescent="0.25">
      <c r="B4" s="18"/>
      <c r="C4" s="19"/>
      <c r="D4" s="19"/>
      <c r="E4" s="20"/>
    </row>
    <row r="5" spans="2:12" x14ac:dyDescent="0.25">
      <c r="B5" s="18"/>
      <c r="C5" s="21" t="s">
        <v>34</v>
      </c>
      <c r="D5" s="33">
        <v>45657</v>
      </c>
      <c r="E5" s="20"/>
    </row>
    <row r="6" spans="2:12" x14ac:dyDescent="0.25">
      <c r="B6" s="18"/>
      <c r="C6" s="21" t="s">
        <v>40</v>
      </c>
      <c r="D6" s="33" t="s">
        <v>41</v>
      </c>
      <c r="E6" s="20"/>
    </row>
    <row r="7" spans="2:12" x14ac:dyDescent="0.25">
      <c r="B7" s="18"/>
      <c r="C7" s="21" t="s">
        <v>38</v>
      </c>
      <c r="D7" s="33" t="s">
        <v>39</v>
      </c>
      <c r="E7" s="20"/>
      <c r="I7" s="31"/>
    </row>
    <row r="8" spans="2:12" ht="7.5" customHeight="1" x14ac:dyDescent="0.25">
      <c r="B8" s="18"/>
      <c r="C8" s="21"/>
      <c r="D8" s="21"/>
      <c r="E8" s="20"/>
      <c r="I8" s="31"/>
    </row>
    <row r="9" spans="2:12" x14ac:dyDescent="0.25">
      <c r="B9" s="18"/>
      <c r="C9" s="34" t="s">
        <v>45</v>
      </c>
      <c r="D9" s="21"/>
      <c r="E9" s="20"/>
      <c r="I9" s="31"/>
    </row>
    <row r="10" spans="2:12" ht="15.75" x14ac:dyDescent="0.25">
      <c r="B10" s="18"/>
      <c r="C10" s="38" t="s">
        <v>44</v>
      </c>
      <c r="D10" s="21"/>
      <c r="E10" s="20"/>
      <c r="I10" s="31"/>
    </row>
    <row r="11" spans="2:12" ht="7.5" customHeight="1" x14ac:dyDescent="0.25">
      <c r="B11" s="18"/>
      <c r="C11" s="21"/>
      <c r="D11" s="21"/>
      <c r="E11" s="20"/>
      <c r="I11" s="31"/>
    </row>
    <row r="12" spans="2:12" x14ac:dyDescent="0.25">
      <c r="B12" s="18"/>
      <c r="C12" s="37" t="s">
        <v>46</v>
      </c>
      <c r="D12" s="21"/>
      <c r="E12" s="20"/>
      <c r="I12" s="31"/>
    </row>
    <row r="13" spans="2:12" x14ac:dyDescent="0.25">
      <c r="B13" s="18"/>
      <c r="C13" s="37" t="s">
        <v>43</v>
      </c>
      <c r="D13" s="21"/>
      <c r="E13" s="20"/>
      <c r="I13" s="31"/>
    </row>
    <row r="14" spans="2:12" ht="7.5" customHeight="1" x14ac:dyDescent="0.25">
      <c r="B14" s="22"/>
      <c r="C14" s="23"/>
      <c r="D14" s="23"/>
      <c r="E14" s="24"/>
    </row>
    <row r="16" spans="2:12" ht="18.75" x14ac:dyDescent="0.3">
      <c r="C16" s="14" t="s">
        <v>31</v>
      </c>
      <c r="D16" s="13"/>
      <c r="E16" s="13"/>
      <c r="F16" s="13"/>
      <c r="G16" s="13"/>
      <c r="H16" s="13"/>
      <c r="I16" s="13"/>
      <c r="J16" s="13"/>
      <c r="K16" s="13"/>
      <c r="L16" s="13"/>
    </row>
    <row r="17" spans="3:12" ht="18.75" x14ac:dyDescent="0.3">
      <c r="C17" s="14" t="s">
        <v>32</v>
      </c>
      <c r="D17" s="13"/>
      <c r="E17" s="13"/>
      <c r="F17" s="13"/>
      <c r="G17" s="13"/>
      <c r="H17" s="13"/>
      <c r="I17" s="13"/>
      <c r="J17" s="13"/>
      <c r="K17" s="13"/>
      <c r="L17" s="13"/>
    </row>
    <row r="18" spans="3:12" ht="7.5" customHeight="1" x14ac:dyDescent="0.3">
      <c r="C18" s="14"/>
      <c r="D18" s="13"/>
      <c r="E18" s="13"/>
      <c r="F18" s="13"/>
      <c r="G18" s="13"/>
      <c r="H18" s="13"/>
      <c r="I18" s="13"/>
      <c r="J18" s="13"/>
      <c r="K18" s="13"/>
      <c r="L18" s="13"/>
    </row>
    <row r="19" spans="3:12" ht="18.75" x14ac:dyDescent="0.3">
      <c r="C19" s="28" t="str">
        <f>"Company: "&amp;D6</f>
        <v>Company: Industry Aggregate</v>
      </c>
      <c r="D19" s="13"/>
      <c r="E19" s="13"/>
      <c r="F19" s="13"/>
      <c r="G19" s="13"/>
      <c r="H19" s="13"/>
      <c r="I19" s="13"/>
      <c r="J19" s="13"/>
      <c r="K19" s="13"/>
      <c r="L19" s="13"/>
    </row>
    <row r="20" spans="3:12" ht="18.75" x14ac:dyDescent="0.3">
      <c r="C20" s="28" t="str">
        <f>"Line of Business: "&amp;D7</f>
        <v>Line of Business: Workers Compensation</v>
      </c>
      <c r="D20" s="13"/>
      <c r="E20" s="13"/>
      <c r="F20" s="13"/>
      <c r="G20" s="13"/>
      <c r="H20" s="13"/>
      <c r="I20" s="13"/>
      <c r="J20" s="13"/>
      <c r="K20" s="13"/>
      <c r="L20" s="13"/>
    </row>
    <row r="21" spans="3:12" ht="7.5" customHeight="1" x14ac:dyDescent="0.3">
      <c r="C21" s="13"/>
      <c r="D21" s="13"/>
      <c r="E21" s="13"/>
      <c r="F21" s="13"/>
      <c r="G21" s="13"/>
      <c r="H21" s="13"/>
      <c r="I21" s="13"/>
      <c r="J21" s="13"/>
      <c r="K21" s="13"/>
      <c r="L21" s="13"/>
    </row>
    <row r="22" spans="3:12" ht="18.75" x14ac:dyDescent="0.3">
      <c r="C22" s="27" t="s">
        <v>42</v>
      </c>
      <c r="D22" s="13"/>
      <c r="E22" s="13"/>
      <c r="F22" s="13"/>
      <c r="G22" s="13"/>
      <c r="H22" s="13"/>
      <c r="I22" s="13"/>
      <c r="J22" s="13"/>
      <c r="K22" s="13"/>
      <c r="L22" s="13"/>
    </row>
    <row r="23" spans="3:12" x14ac:dyDescent="0.25">
      <c r="C23" s="23"/>
      <c r="D23" s="23"/>
      <c r="E23" s="23"/>
      <c r="F23" s="23"/>
      <c r="G23" s="23"/>
      <c r="H23" s="23"/>
      <c r="I23" s="23"/>
      <c r="J23" s="23"/>
      <c r="K23" s="23"/>
      <c r="L23" s="23"/>
    </row>
    <row r="26" spans="3:12" ht="30" x14ac:dyDescent="0.25">
      <c r="C26" s="36" t="s">
        <v>12</v>
      </c>
      <c r="D26" s="35" t="s">
        <v>9</v>
      </c>
      <c r="E26" s="35" t="s">
        <v>10</v>
      </c>
      <c r="F26" s="35" t="s">
        <v>11</v>
      </c>
      <c r="G26" s="35"/>
    </row>
    <row r="27" spans="3:12" x14ac:dyDescent="0.25">
      <c r="C27" s="29"/>
      <c r="D27" s="31"/>
      <c r="E27" s="31"/>
      <c r="F27" s="31"/>
      <c r="G27" s="30"/>
    </row>
    <row r="28" spans="3:12" ht="30" x14ac:dyDescent="0.25">
      <c r="C28" s="36" t="s">
        <v>13</v>
      </c>
      <c r="D28" s="35" t="s">
        <v>7</v>
      </c>
      <c r="E28" s="35" t="s">
        <v>6</v>
      </c>
      <c r="F28" s="35" t="s">
        <v>5</v>
      </c>
      <c r="G28" s="35"/>
    </row>
    <row r="30" spans="3:12" x14ac:dyDescent="0.25">
      <c r="D30" s="8" t="s">
        <v>20</v>
      </c>
      <c r="E30" s="8" t="s">
        <v>21</v>
      </c>
      <c r="F30" s="8" t="s">
        <v>22</v>
      </c>
      <c r="G30" s="8" t="s">
        <v>23</v>
      </c>
    </row>
    <row r="31" spans="3:12" ht="30" x14ac:dyDescent="0.25">
      <c r="C31" s="5" t="s">
        <v>8</v>
      </c>
      <c r="D31" s="9" t="s">
        <v>1</v>
      </c>
      <c r="E31" s="9" t="s">
        <v>2</v>
      </c>
      <c r="F31" s="9" t="s">
        <v>3</v>
      </c>
      <c r="G31" s="9" t="s">
        <v>4</v>
      </c>
    </row>
    <row r="32" spans="3:12" ht="7.5" customHeight="1" x14ac:dyDescent="0.25">
      <c r="C32" s="2"/>
    </row>
    <row r="33" spans="3:12" x14ac:dyDescent="0.25">
      <c r="C33" s="2" t="s">
        <v>0</v>
      </c>
      <c r="D33" s="10">
        <v>100503083</v>
      </c>
      <c r="E33" s="11">
        <v>55971915</v>
      </c>
      <c r="F33" s="11">
        <v>22192627</v>
      </c>
      <c r="G33" s="1">
        <f>D33-F33</f>
        <v>78310456</v>
      </c>
    </row>
    <row r="34" spans="3:12" x14ac:dyDescent="0.25">
      <c r="C34" s="2">
        <f t="shared" ref="C34:C42" si="0">C35-1</f>
        <v>2015</v>
      </c>
      <c r="D34" s="10">
        <v>24110484</v>
      </c>
      <c r="E34" s="11">
        <v>20608629</v>
      </c>
      <c r="F34" s="11">
        <v>2194800</v>
      </c>
      <c r="G34" s="1">
        <f t="shared" ref="G34:G43" si="1">D34-F34</f>
        <v>21915684</v>
      </c>
    </row>
    <row r="35" spans="3:12" x14ac:dyDescent="0.25">
      <c r="C35" s="2">
        <f t="shared" si="0"/>
        <v>2016</v>
      </c>
      <c r="D35" s="10">
        <v>23729097</v>
      </c>
      <c r="E35" s="11">
        <v>19618407</v>
      </c>
      <c r="F35" s="11">
        <v>2532420</v>
      </c>
      <c r="G35" s="1">
        <f t="shared" si="1"/>
        <v>21196677</v>
      </c>
    </row>
    <row r="36" spans="3:12" x14ac:dyDescent="0.25">
      <c r="C36" s="2">
        <f t="shared" si="0"/>
        <v>2017</v>
      </c>
      <c r="D36" s="10">
        <v>23777503</v>
      </c>
      <c r="E36" s="11">
        <v>19341544</v>
      </c>
      <c r="F36" s="11">
        <v>2762342</v>
      </c>
      <c r="G36" s="1">
        <f t="shared" si="1"/>
        <v>21015161</v>
      </c>
    </row>
    <row r="37" spans="3:12" x14ac:dyDescent="0.25">
      <c r="C37" s="2">
        <f t="shared" si="0"/>
        <v>2018</v>
      </c>
      <c r="D37" s="10">
        <v>26355963</v>
      </c>
      <c r="E37" s="11">
        <v>20897590</v>
      </c>
      <c r="F37" s="11">
        <v>3452470</v>
      </c>
      <c r="G37" s="1">
        <f t="shared" si="1"/>
        <v>22903493</v>
      </c>
    </row>
    <row r="38" spans="3:12" x14ac:dyDescent="0.25">
      <c r="C38" s="2">
        <f t="shared" si="0"/>
        <v>2019</v>
      </c>
      <c r="D38" s="10">
        <v>27875324</v>
      </c>
      <c r="E38" s="11">
        <v>21350770</v>
      </c>
      <c r="F38" s="11">
        <v>3919683</v>
      </c>
      <c r="G38" s="1">
        <f t="shared" si="1"/>
        <v>23955641</v>
      </c>
    </row>
    <row r="39" spans="3:12" x14ac:dyDescent="0.25">
      <c r="C39" s="2">
        <f t="shared" si="0"/>
        <v>2020</v>
      </c>
      <c r="D39" s="10">
        <v>25893958</v>
      </c>
      <c r="E39" s="11">
        <v>18427641</v>
      </c>
      <c r="F39" s="11">
        <v>4686379</v>
      </c>
      <c r="G39" s="1">
        <f t="shared" si="1"/>
        <v>21207579</v>
      </c>
    </row>
    <row r="40" spans="3:12" x14ac:dyDescent="0.25">
      <c r="C40" s="2">
        <f t="shared" si="0"/>
        <v>2021</v>
      </c>
      <c r="D40" s="10">
        <v>27247638</v>
      </c>
      <c r="E40" s="11">
        <v>18330187</v>
      </c>
      <c r="F40" s="11">
        <v>5122211</v>
      </c>
      <c r="G40" s="1">
        <f t="shared" si="1"/>
        <v>22125427</v>
      </c>
    </row>
    <row r="41" spans="3:12" x14ac:dyDescent="0.25">
      <c r="C41" s="2">
        <f t="shared" si="0"/>
        <v>2022</v>
      </c>
      <c r="D41" s="10">
        <v>29082203</v>
      </c>
      <c r="E41" s="11">
        <v>16920484</v>
      </c>
      <c r="F41" s="11">
        <v>6666741</v>
      </c>
      <c r="G41" s="1">
        <f t="shared" si="1"/>
        <v>22415462</v>
      </c>
    </row>
    <row r="42" spans="3:12" x14ac:dyDescent="0.25">
      <c r="C42" s="2">
        <f>C43-1</f>
        <v>2023</v>
      </c>
      <c r="D42" s="10">
        <v>30262062</v>
      </c>
      <c r="E42" s="11">
        <v>13334764</v>
      </c>
      <c r="F42" s="11">
        <v>9622354</v>
      </c>
      <c r="G42" s="1">
        <f t="shared" si="1"/>
        <v>20639708</v>
      </c>
    </row>
    <row r="43" spans="3:12" x14ac:dyDescent="0.25">
      <c r="C43" s="2">
        <f>YEAR(D5)</f>
        <v>2024</v>
      </c>
      <c r="D43" s="10">
        <v>29902065</v>
      </c>
      <c r="E43" s="11">
        <v>5683213</v>
      </c>
      <c r="F43" s="11">
        <v>15480071</v>
      </c>
      <c r="G43" s="1">
        <f t="shared" si="1"/>
        <v>14421994</v>
      </c>
    </row>
    <row r="46" spans="3:12" x14ac:dyDescent="0.25">
      <c r="E46" s="8" t="s">
        <v>24</v>
      </c>
      <c r="F46" s="8" t="s">
        <v>25</v>
      </c>
      <c r="G46" s="8" t="s">
        <v>26</v>
      </c>
      <c r="H46" s="8" t="s">
        <v>27</v>
      </c>
      <c r="K46" s="8" t="s">
        <v>28</v>
      </c>
      <c r="L46" s="8" t="s">
        <v>29</v>
      </c>
    </row>
    <row r="47" spans="3:12" ht="30" x14ac:dyDescent="0.25">
      <c r="C47" s="5" t="s">
        <v>8</v>
      </c>
      <c r="D47" s="5" t="s">
        <v>30</v>
      </c>
      <c r="E47" s="6" t="s">
        <v>14</v>
      </c>
      <c r="F47" s="6" t="s">
        <v>15</v>
      </c>
      <c r="G47" s="6" t="s">
        <v>16</v>
      </c>
      <c r="H47" s="6" t="s">
        <v>17</v>
      </c>
      <c r="J47" s="5" t="s">
        <v>30</v>
      </c>
      <c r="K47" s="6" t="s">
        <v>18</v>
      </c>
      <c r="L47" s="6" t="s">
        <v>19</v>
      </c>
    </row>
    <row r="48" spans="3:12" x14ac:dyDescent="0.25">
      <c r="J48" s="2"/>
    </row>
    <row r="49" spans="3:12" x14ac:dyDescent="0.25">
      <c r="C49" s="2" t="s">
        <v>0</v>
      </c>
      <c r="D49" s="7"/>
      <c r="E49" s="7"/>
      <c r="F49" s="7"/>
      <c r="G49" s="7"/>
      <c r="H49" s="7"/>
      <c r="J49" s="32"/>
      <c r="K49" s="7"/>
      <c r="L49" s="7"/>
    </row>
    <row r="50" spans="3:12" x14ac:dyDescent="0.25">
      <c r="C50" s="2">
        <f>C34</f>
        <v>2015</v>
      </c>
      <c r="D50" s="12">
        <f t="shared" ref="D50:D58" si="2">12*(YEAR(D$5)-C50+1)</f>
        <v>120</v>
      </c>
      <c r="E50" s="3">
        <f>E34/D34</f>
        <v>0.85475799656282303</v>
      </c>
      <c r="F50" s="3">
        <f>G34/D34</f>
        <v>0.90896906092801788</v>
      </c>
      <c r="G50" s="4">
        <f>1/E50</f>
        <v>1.1699217837343765</v>
      </c>
      <c r="H50" s="4">
        <f>1/F50</f>
        <v>1.1001474560410709</v>
      </c>
      <c r="J50" s="12" t="str">
        <f>D50&amp;" - Ult"</f>
        <v>120 - Ult</v>
      </c>
      <c r="K50" s="4">
        <f>G50</f>
        <v>1.1699217837343765</v>
      </c>
      <c r="L50" s="4">
        <f>H50</f>
        <v>1.1001474560410709</v>
      </c>
    </row>
    <row r="51" spans="3:12" x14ac:dyDescent="0.25">
      <c r="C51" s="2">
        <f t="shared" ref="C51:C59" si="3">C35</f>
        <v>2016</v>
      </c>
      <c r="D51" s="12">
        <f t="shared" si="2"/>
        <v>108</v>
      </c>
      <c r="E51" s="3">
        <f>E35/D35</f>
        <v>0.82676584785337592</v>
      </c>
      <c r="F51" s="3">
        <f>G35/D35</f>
        <v>0.89327786051024194</v>
      </c>
      <c r="G51" s="4">
        <f>1/E51</f>
        <v>1.20953230300503</v>
      </c>
      <c r="H51" s="4">
        <f>1/F51</f>
        <v>1.1194725003357837</v>
      </c>
      <c r="J51" s="12" t="str">
        <f t="shared" ref="J51:J58" si="4">D51&amp;" - "&amp;D51+12</f>
        <v>108 - 120</v>
      </c>
      <c r="K51" s="4">
        <f>G51/G50</f>
        <v>1.0338574080945968</v>
      </c>
      <c r="L51" s="4">
        <f>H51/H50</f>
        <v>1.0175658673649575</v>
      </c>
    </row>
    <row r="52" spans="3:12" x14ac:dyDescent="0.25">
      <c r="C52" s="2">
        <f t="shared" si="3"/>
        <v>2017</v>
      </c>
      <c r="D52" s="12">
        <f t="shared" si="2"/>
        <v>96</v>
      </c>
      <c r="E52" s="3">
        <f>E36/D36</f>
        <v>0.81343882072057772</v>
      </c>
      <c r="F52" s="3">
        <f>G36/D36</f>
        <v>0.88382539579534491</v>
      </c>
      <c r="G52" s="4">
        <f>1/E52</f>
        <v>1.2293487531295331</v>
      </c>
      <c r="H52" s="4">
        <f>1/F52</f>
        <v>1.1314451980643878</v>
      </c>
      <c r="J52" s="12" t="str">
        <f t="shared" si="4"/>
        <v>96 - 108</v>
      </c>
      <c r="K52" s="4">
        <f>G52/G51</f>
        <v>1.016383564188629</v>
      </c>
      <c r="L52" s="4">
        <f>H52/H51</f>
        <v>1.0106949458115433</v>
      </c>
    </row>
    <row r="53" spans="3:12" x14ac:dyDescent="0.25">
      <c r="C53" s="2">
        <f t="shared" si="3"/>
        <v>2018</v>
      </c>
      <c r="D53" s="12">
        <f t="shared" si="2"/>
        <v>84</v>
      </c>
      <c r="E53" s="3">
        <f>E37/D37</f>
        <v>0.79289798669090561</v>
      </c>
      <c r="F53" s="3">
        <f>G37/D37</f>
        <v>0.86900611447967202</v>
      </c>
      <c r="G53" s="4">
        <f>1/E53</f>
        <v>1.2611962910555714</v>
      </c>
      <c r="H53" s="4">
        <f>1/F53</f>
        <v>1.1507398893260516</v>
      </c>
      <c r="J53" s="12" t="str">
        <f t="shared" si="4"/>
        <v>84 - 96</v>
      </c>
      <c r="K53" s="4">
        <f>G53/G52</f>
        <v>1.0259060236934106</v>
      </c>
      <c r="L53" s="4">
        <f>H53/H52</f>
        <v>1.017053138141089</v>
      </c>
    </row>
    <row r="54" spans="3:12" x14ac:dyDescent="0.25">
      <c r="C54" s="2">
        <f t="shared" si="3"/>
        <v>2019</v>
      </c>
      <c r="D54" s="12">
        <f t="shared" si="2"/>
        <v>72</v>
      </c>
      <c r="E54" s="3">
        <f>E38/D38</f>
        <v>0.76593800308832283</v>
      </c>
      <c r="F54" s="3">
        <f>G38/D38</f>
        <v>0.85938520391727102</v>
      </c>
      <c r="G54" s="4">
        <f>1/E54</f>
        <v>1.3055886977378335</v>
      </c>
      <c r="H54" s="4">
        <f>1/F54</f>
        <v>1.1636225471904509</v>
      </c>
      <c r="J54" s="12" t="str">
        <f t="shared" si="4"/>
        <v>72 - 84</v>
      </c>
      <c r="K54" s="4">
        <f>G54/G53</f>
        <v>1.0351986498827295</v>
      </c>
      <c r="L54" s="4">
        <f>H54/H53</f>
        <v>1.0111951084549127</v>
      </c>
    </row>
    <row r="55" spans="3:12" x14ac:dyDescent="0.25">
      <c r="C55" s="2">
        <f t="shared" si="3"/>
        <v>2020</v>
      </c>
      <c r="D55" s="12">
        <f t="shared" si="2"/>
        <v>60</v>
      </c>
      <c r="E55" s="3">
        <f>E39/D39</f>
        <v>0.71165794738679966</v>
      </c>
      <c r="F55" s="3">
        <f>G39/D39</f>
        <v>0.81901650570376305</v>
      </c>
      <c r="G55" s="4">
        <f>1/E55</f>
        <v>1.405169440841614</v>
      </c>
      <c r="H55" s="4">
        <f>1/F55</f>
        <v>1.2209766140680178</v>
      </c>
      <c r="J55" s="12" t="str">
        <f t="shared" si="4"/>
        <v>60 - 72</v>
      </c>
      <c r="K55" s="4">
        <f>G55/G54</f>
        <v>1.0762726755189609</v>
      </c>
      <c r="L55" s="4">
        <f>H55/H54</f>
        <v>1.0492892364590627</v>
      </c>
    </row>
    <row r="56" spans="3:12" x14ac:dyDescent="0.25">
      <c r="C56" s="2">
        <f t="shared" si="3"/>
        <v>2021</v>
      </c>
      <c r="D56" s="12">
        <f t="shared" si="2"/>
        <v>48</v>
      </c>
      <c r="E56" s="3">
        <f>E40/D40</f>
        <v>0.67272572396917485</v>
      </c>
      <c r="F56" s="3">
        <f>G40/D40</f>
        <v>0.81201265959273239</v>
      </c>
      <c r="G56" s="4">
        <f>1/E56</f>
        <v>1.4864899086954215</v>
      </c>
      <c r="H56" s="4">
        <f>1/F56</f>
        <v>1.2315078936103696</v>
      </c>
      <c r="J56" s="12" t="str">
        <f t="shared" si="4"/>
        <v>48 - 60</v>
      </c>
      <c r="K56" s="4">
        <f>G56/G55</f>
        <v>1.0578723572333748</v>
      </c>
      <c r="L56" s="4">
        <f>H56/H55</f>
        <v>1.0086252917713665</v>
      </c>
    </row>
    <row r="57" spans="3:12" x14ac:dyDescent="0.25">
      <c r="C57" s="2">
        <f t="shared" si="3"/>
        <v>2022</v>
      </c>
      <c r="D57" s="12">
        <f t="shared" si="2"/>
        <v>36</v>
      </c>
      <c r="E57" s="3">
        <f>E41/D41</f>
        <v>0.58181575859297863</v>
      </c>
      <c r="F57" s="3">
        <f>G41/D41</f>
        <v>0.7707621736908995</v>
      </c>
      <c r="G57" s="4">
        <f>1/E57</f>
        <v>1.7187571584831736</v>
      </c>
      <c r="H57" s="4">
        <f>1/F57</f>
        <v>1.2974170686287885</v>
      </c>
      <c r="J57" s="12" t="str">
        <f t="shared" si="4"/>
        <v>36 - 48</v>
      </c>
      <c r="K57" s="4">
        <f>G57/G56</f>
        <v>1.1562521537677946</v>
      </c>
      <c r="L57" s="4">
        <f>H57/H56</f>
        <v>1.0535190844982691</v>
      </c>
    </row>
    <row r="58" spans="3:12" x14ac:dyDescent="0.25">
      <c r="C58" s="2">
        <f t="shared" si="3"/>
        <v>2023</v>
      </c>
      <c r="D58" s="12">
        <f t="shared" si="2"/>
        <v>24</v>
      </c>
      <c r="E58" s="3">
        <f>E42/D42</f>
        <v>0.44064294098663864</v>
      </c>
      <c r="F58" s="3">
        <f>G42/D42</f>
        <v>0.68203244048604483</v>
      </c>
      <c r="G58" s="4">
        <f>1/E58</f>
        <v>2.2694111421844436</v>
      </c>
      <c r="H58" s="4">
        <f>1/F58</f>
        <v>1.4662059172542559</v>
      </c>
      <c r="J58" s="12" t="str">
        <f t="shared" si="4"/>
        <v>24 - 36</v>
      </c>
      <c r="K58" s="4">
        <f>G58/G57</f>
        <v>1.3203791652494001</v>
      </c>
      <c r="L58" s="4">
        <f>H58/H57</f>
        <v>1.1300960598613494</v>
      </c>
    </row>
    <row r="59" spans="3:12" x14ac:dyDescent="0.25">
      <c r="C59" s="2">
        <f t="shared" si="3"/>
        <v>2024</v>
      </c>
      <c r="D59" s="12">
        <f>12*(YEAR(D$5)-C59+1)</f>
        <v>12</v>
      </c>
      <c r="E59" s="3">
        <f>E43/D43</f>
        <v>0.19006088709926891</v>
      </c>
      <c r="F59" s="3">
        <f>G43/D43</f>
        <v>0.48230762658030474</v>
      </c>
      <c r="G59" s="4">
        <f>1/E59</f>
        <v>5.2614718118078629</v>
      </c>
      <c r="H59" s="4">
        <f>1/F59</f>
        <v>2.0733655138117517</v>
      </c>
      <c r="J59" s="12" t="str">
        <f>D59&amp;" - "&amp;D59+12</f>
        <v>12 - 24</v>
      </c>
      <c r="K59" s="4">
        <f>G59/G58</f>
        <v>2.3184304130733149</v>
      </c>
      <c r="L59" s="4">
        <f>H59/H58</f>
        <v>1.4141025414046313</v>
      </c>
    </row>
    <row r="61" spans="3:12" x14ac:dyDescent="0.25">
      <c r="C61" s="26" t="s">
        <v>35</v>
      </c>
    </row>
    <row r="62" spans="3:12" x14ac:dyDescent="0.25">
      <c r="C62" t="s">
        <v>36</v>
      </c>
    </row>
    <row r="63" spans="3:12" x14ac:dyDescent="0.25">
      <c r="C63" t="s">
        <v>37</v>
      </c>
    </row>
  </sheetData>
  <printOptions horizontalCentered="1"/>
  <pageMargins left="0.25" right="0.25" top="0.5" bottom="0.5" header="0.3" footer="0.3"/>
  <pageSetup scale="6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 Grimm</dc:creator>
  <cp:lastModifiedBy>Don Grimm</cp:lastModifiedBy>
  <cp:lastPrinted>2025-04-08T13:08:52Z</cp:lastPrinted>
  <dcterms:created xsi:type="dcterms:W3CDTF">2025-04-08T12:02:16Z</dcterms:created>
  <dcterms:modified xsi:type="dcterms:W3CDTF">2025-04-08T13:09:25Z</dcterms:modified>
</cp:coreProperties>
</file>